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日付">TEXT(RAND()*54321+1,CHOOSE(RAND()*3+1,"yyy-m-d","rr.m.d","紀元前yyy/m/d"))</definedName>
  </definedNames>
  <calcPr fullCalcOnLoad="1"/>
</workbook>
</file>

<file path=xl/sharedStrings.xml><?xml version="1.0" encoding="utf-8"?>
<sst xmlns="http://schemas.openxmlformats.org/spreadsheetml/2006/main" count="170" uniqueCount="169">
  <si>
    <t>[ B5 ]</t>
  </si>
  <si>
    <t>[ B7 ]</t>
  </si>
  <si>
    <t>単純差(月日無視)</t>
  </si>
  <si>
    <t>出題日付</t>
  </si>
  <si>
    <t>年数 by ktDATEDIF （マクロ）</t>
  </si>
  <si>
    <r>
      <t>　　　　存在しない日付ではあるが [紀元前2000/</t>
    </r>
    <r>
      <rPr>
        <b/>
        <sz val="10"/>
        <color indexed="10"/>
        <rFont val="ＭＳ Ｐゴシック"/>
        <family val="3"/>
      </rPr>
      <t>2/29</t>
    </r>
    <r>
      <rPr>
        <sz val="10"/>
        <rFont val="ＭＳ Ｐゴシック"/>
        <family val="3"/>
      </rPr>
      <t xml:space="preserve"> ⇒ -1999/</t>
    </r>
    <r>
      <rPr>
        <b/>
        <sz val="10"/>
        <color indexed="10"/>
        <rFont val="ＭＳ Ｐゴシック"/>
        <family val="3"/>
      </rPr>
      <t>2/29</t>
    </r>
    <r>
      <rPr>
        <sz val="10"/>
        <rFont val="ＭＳ Ｐゴシック"/>
        <family val="3"/>
      </rPr>
      <t>] のままにする式の場合は ０年 になる</t>
    </r>
  </si>
  <si>
    <r>
      <t>出題範囲 ： 紀元前2048年～紀元前1900年 or 1900年～2048年、</t>
    </r>
    <r>
      <rPr>
        <strike/>
        <sz val="10"/>
        <color indexed="10"/>
        <rFont val="ＭＳ ゴシック"/>
        <family val="3"/>
      </rPr>
      <t>０ ⇒ 1900-1-0 , 紀元前1900/1/0 , 明治33.1.0</t>
    </r>
  </si>
  <si>
    <r>
      <t>[日付] =TEXT(RAND()*54321</t>
    </r>
    <r>
      <rPr>
        <sz val="10"/>
        <color indexed="10"/>
        <rFont val="ＭＳ ゴシック"/>
        <family val="3"/>
      </rPr>
      <t>+1</t>
    </r>
    <r>
      <rPr>
        <sz val="10"/>
        <rFont val="ＭＳ ゴシック"/>
        <family val="3"/>
      </rPr>
      <t>,CHOOSE(RAND()*3+1,"yyy-m-d","rr.m.d","紀元前yyy/m/d"))</t>
    </r>
  </si>
  <si>
    <t>（乱数）</t>
  </si>
  <si>
    <t>文字数　</t>
  </si>
  <si>
    <t xml:space="preserve">経 過 年 数 </t>
  </si>
  <si>
    <t>手入力した方は乱数データと置き換わります</t>
  </si>
  <si>
    <t>先頭文字の大小順 ： [1]900 &lt; [2]048 &lt; [紀]元前 &lt; [昭]和 &lt; [大]正 &lt; [平]成 &lt; [明]治</t>
  </si>
  <si>
    <t>yyy-m-d：８～１０文字、紀元前yyy/m/d：１１～１３文字、rr.m.d：８～１０文字（rrは年号２文字＆年２文字固定）</t>
  </si>
  <si>
    <t>　式の構成</t>
  </si>
  <si>
    <t>※ 以降の【部品】式で VALUE が付いている式でも、YEAR(xx)/TEXT(xx,"MMDD")で括られれば、それが日付変換を行なう為、
　　１式への組み上げ時には VALUE( ) は不要。また、数値化の為の [ *1 ] も不要。</t>
  </si>
  <si>
    <t>【 紀元前のマイナス化を考慮せずに、提示の日付文字列をシリアル値へ変換する 】</t>
  </si>
  <si>
    <t>『"紀元前"の除去』 ⇒ 『和暦年号を MTSH に置換』により日付変換が可能な文字列にする</t>
  </si>
  <si>
    <r>
      <t>日付１ (</t>
    </r>
    <r>
      <rPr>
        <b/>
        <sz val="11"/>
        <rFont val="ＭＳ Ｐゴシック"/>
        <family val="3"/>
      </rPr>
      <t>YMD1</t>
    </r>
    <r>
      <rPr>
        <sz val="11"/>
        <rFont val="ＭＳ Ｐゴシック"/>
        <family val="3"/>
      </rPr>
      <t>_Bx)</t>
    </r>
  </si>
  <si>
    <r>
      <t>日付２ (</t>
    </r>
    <r>
      <rPr>
        <b/>
        <sz val="11"/>
        <rFont val="ＭＳ Ｐゴシック"/>
        <family val="3"/>
      </rPr>
      <t>YMD2</t>
    </r>
    <r>
      <rPr>
        <sz val="11"/>
        <rFont val="ＭＳ Ｐゴシック"/>
        <family val="3"/>
      </rPr>
      <t>_Bx)</t>
    </r>
  </si>
  <si>
    <t>=VALUE(IF(LEFT(B5,1)&lt;"昭",SUBSTITUTE(B5,"紀元前",""),REPLACE(B5,1,2,LOOKUP(LEFT(B5,1),{"昭","大","平","明";"S","T","H","M"}))))</t>
  </si>
  <si>
    <r>
      <t>日付３ (</t>
    </r>
    <r>
      <rPr>
        <b/>
        <sz val="11"/>
        <rFont val="ＭＳ Ｐゴシック"/>
        <family val="3"/>
      </rPr>
      <t>YMD3</t>
    </r>
    <r>
      <rPr>
        <sz val="11"/>
        <rFont val="ＭＳ Ｐゴシック"/>
        <family val="3"/>
      </rPr>
      <t>_Bx)</t>
    </r>
  </si>
  <si>
    <t>=VALUE(IF(LEFT(B5,1)&lt;"昭",SUBSTITUTE(B5,"紀元前",""),LOOKUP(LEFT(B5,1),{"昭","大","平","明";"S","T","H","M"})&amp;MID(B5,3,8)))</t>
  </si>
  <si>
    <r>
      <t>日付４ (</t>
    </r>
    <r>
      <rPr>
        <b/>
        <sz val="11"/>
        <rFont val="ＭＳ Ｐゴシック"/>
        <family val="3"/>
      </rPr>
      <t>YMD4</t>
    </r>
    <r>
      <rPr>
        <sz val="11"/>
        <rFont val="ＭＳ Ｐゴシック"/>
        <family val="3"/>
      </rPr>
      <t>_Bx)</t>
    </r>
  </si>
  <si>
    <t>=VALUE(IF(LEFT(B5,1)&lt;"昭",SUBSTITUTE(B5,"紀元前",""),CHOOSE(FIND(LEFT(B5,1),"昭大平明"),"S","T","H","M")&amp;MID(B5,3,8)))</t>
  </si>
  <si>
    <r>
      <t>日付５ (</t>
    </r>
    <r>
      <rPr>
        <b/>
        <sz val="11"/>
        <rFont val="ＭＳ Ｐゴシック"/>
        <family val="3"/>
      </rPr>
      <t>YMD5</t>
    </r>
    <r>
      <rPr>
        <sz val="11"/>
        <rFont val="ＭＳ Ｐゴシック"/>
        <family val="3"/>
      </rPr>
      <t>_Bx)</t>
    </r>
  </si>
  <si>
    <t>=VALUE(IF(LEFT(B5,1)&lt;"昭",SUBSTITUTE(B5,"紀元前",""),MID("STHM",FIND(LEFT(B5,1),"昭大平明"),1)&amp;MID(B5,3,8)))</t>
  </si>
  <si>
    <r>
      <t>日付６ (</t>
    </r>
    <r>
      <rPr>
        <b/>
        <sz val="11"/>
        <rFont val="ＭＳ Ｐゴシック"/>
        <family val="3"/>
      </rPr>
      <t>YMD6</t>
    </r>
    <r>
      <rPr>
        <sz val="11"/>
        <rFont val="ＭＳ Ｐゴシック"/>
        <family val="3"/>
      </rPr>
      <t>_Bx)</t>
    </r>
  </si>
  <si>
    <t>=VALUE(CHOOSE(FIND(LEFT(B5,1),"12紀昭大平明"),B5,B5,MID(B5,4,10),"S","T","H","M")&amp;MID(B5,3,8*(LEFT(B5,1)&gt;"紀")))</t>
  </si>
  <si>
    <t>年号変換の代わりに『区切りを ハイフン, スラッシュ, ピリオド ⇒ 年・月・日に統一』する事で日付変換が可能な文字列にする</t>
  </si>
  <si>
    <r>
      <t>日付７ (</t>
    </r>
    <r>
      <rPr>
        <b/>
        <sz val="11"/>
        <rFont val="ＭＳ Ｐゴシック"/>
        <family val="3"/>
      </rPr>
      <t>YMD7</t>
    </r>
    <r>
      <rPr>
        <sz val="11"/>
        <rFont val="ＭＳ Ｐゴシック"/>
        <family val="3"/>
      </rPr>
      <t>_Bx)</t>
    </r>
  </si>
  <si>
    <t>=VALUE(SUBSTITUTE(SUBSTITUTE(SUBSTITUTE(B5,"紀元前",""),MID(B5,5+(LEN(B5)&gt;10)*3,1),"年",1),MID(B5,5+(LEN(B5)&gt;10)*3,1),"月")&amp;"日")</t>
  </si>
  <si>
    <r>
      <t>日付８ (</t>
    </r>
    <r>
      <rPr>
        <b/>
        <sz val="11"/>
        <rFont val="ＭＳ Ｐゴシック"/>
        <family val="3"/>
      </rPr>
      <t>YMD8</t>
    </r>
    <r>
      <rPr>
        <sz val="11"/>
        <rFont val="ＭＳ Ｐゴシック"/>
        <family val="3"/>
      </rPr>
      <t>_Bx)</t>
    </r>
  </si>
  <si>
    <t>=VALUE(SUBSTITUTE(SUBSTITUTE(SUBSTITUTE(B5,"紀元前",""),MID(B5,5+(LEN(B5)&gt;10)*3,1),"年"),"年","月",2)&amp;"日")</t>
  </si>
  <si>
    <t>【 西暦年 の抽出 】　紀元前2048年～紀元前1900年 ⇒ 西暦で -2047年～ -1899年</t>
  </si>
  <si>
    <t>YMD1_Bx を利用して西暦年を取得し、紀元前のマイナス化も行なう</t>
  </si>
  <si>
    <r>
      <t>西暦年１ (</t>
    </r>
    <r>
      <rPr>
        <b/>
        <sz val="11"/>
        <rFont val="ＭＳ Ｐゴシック"/>
        <family val="3"/>
      </rPr>
      <t>YEAR1</t>
    </r>
    <r>
      <rPr>
        <sz val="11"/>
        <rFont val="ＭＳ Ｐゴシック"/>
        <family val="3"/>
      </rPr>
      <t>_Bx)</t>
    </r>
  </si>
  <si>
    <t>=IF(LEFT(B5,1)="紀",(1-YEAR(YMD1_B5)),YEAR(YMD1_B5))</t>
  </si>
  <si>
    <r>
      <t>西暦年２ (</t>
    </r>
    <r>
      <rPr>
        <b/>
        <sz val="11"/>
        <rFont val="ＭＳ Ｐゴシック"/>
        <family val="3"/>
      </rPr>
      <t>YEAR2</t>
    </r>
    <r>
      <rPr>
        <sz val="11"/>
        <rFont val="ＭＳ Ｐゴシック"/>
        <family val="3"/>
      </rPr>
      <t>_Bx)</t>
    </r>
  </si>
  <si>
    <t>=IF(LEFT(B5,1)&lt;"紀",LEFT(B5,4),IF(LEFT(B5,1)="紀",MID(B5,4,4),YEAR(LEFT(B5,4)&amp;"年1月1日")))*1</t>
  </si>
  <si>
    <r>
      <t>西暦年３ (</t>
    </r>
    <r>
      <rPr>
        <b/>
        <sz val="11"/>
        <rFont val="ＭＳ Ｐゴシック"/>
        <family val="3"/>
      </rPr>
      <t>YEAR3</t>
    </r>
    <r>
      <rPr>
        <sz val="11"/>
        <rFont val="ＭＳ Ｐゴシック"/>
        <family val="3"/>
      </rPr>
      <t>_Bx)</t>
    </r>
  </si>
  <si>
    <t>=IF(LEFT(B5,1)&lt;"昭",MID(B5,1+3*(LEN(B5)&gt;10),4),YEAR(LEFT(B5,4)&amp;"年1月1日"))*1</t>
  </si>
  <si>
    <r>
      <t>西暦年４ (</t>
    </r>
    <r>
      <rPr>
        <b/>
        <sz val="11"/>
        <rFont val="ＭＳ Ｐゴシック"/>
        <family val="3"/>
      </rPr>
      <t>YEAR4</t>
    </r>
    <r>
      <rPr>
        <sz val="11"/>
        <rFont val="ＭＳ Ｐゴシック"/>
        <family val="3"/>
      </rPr>
      <t>_Bx)</t>
    </r>
  </si>
  <si>
    <t>=CHOOSE(CODE(MID(SUBSTITUTE(B5,"紀元前",""),5,1))-44,YEAR(B5),YEAR(LEFT(B5,4)&amp;"年1月1日"),1-YEAR(MID(B5,4,10)))</t>
  </si>
  <si>
    <r>
      <t>ハイフン(45) , ピリオド(46) , スラッシュ(47) , 0(48) ～ 9(57)
[68文字] =CHOOSE(MIN(CODE(MID(B5,7,1)),CODE(MID(B5,8,1)))-44,"西暦","和暦","紀元前")　　</t>
    </r>
    <r>
      <rPr>
        <sz val="11"/>
        <rFont val="ＭＳ ゴシック"/>
        <family val="3"/>
      </rPr>
      <t>区切り文字は７ or８文字目</t>
    </r>
    <r>
      <rPr>
        <sz val="11"/>
        <color indexed="10"/>
        <rFont val="ＭＳ ゴシック"/>
        <family val="3"/>
      </rPr>
      <t xml:space="preserve">
[68文字] =CHOOSE(MIN(CODE(RIGHT(B5,2)),CODE(RIGHT(B5,3)))-44,"西暦","和暦","紀元前")　　</t>
    </r>
    <r>
      <rPr>
        <sz val="11"/>
        <rFont val="ＭＳ ゴシック"/>
        <family val="3"/>
      </rPr>
      <t>区切り文字は末尾２or３文字の先頭</t>
    </r>
  </si>
  <si>
    <r>
      <t>西暦年５ (</t>
    </r>
    <r>
      <rPr>
        <b/>
        <sz val="11"/>
        <rFont val="ＭＳ Ｐゴシック"/>
        <family val="3"/>
      </rPr>
      <t>YEAR5</t>
    </r>
    <r>
      <rPr>
        <sz val="11"/>
        <rFont val="ＭＳ Ｐゴシック"/>
        <family val="3"/>
      </rPr>
      <t>_Bx)</t>
    </r>
  </si>
  <si>
    <t xml:space="preserve">【 月日 の抽出 】　MMDD ４桁編集用に、出題日付から月日のみ抽出して日付変換（2012年のシリアル値になる）する。今年は閏年なので 2/29 もカバーされる。 </t>
  </si>
  <si>
    <t>和暦のピリオドをスラッシュに置換すれば、月/日 or 月-日 で日付変換可能（年を省くので、2012年になる）</t>
  </si>
  <si>
    <t>[紀元前2000/2/29 ⇒ -1999/2/29 ⇒ -1999/3/1]になるが、MD1/2では、この場合も[0229]になる（小数として使うので日付不正のエラーにはならない）</t>
  </si>
  <si>
    <r>
      <t>月日のみ１ (</t>
    </r>
    <r>
      <rPr>
        <b/>
        <sz val="11"/>
        <rFont val="ＭＳ Ｐゴシック"/>
        <family val="3"/>
      </rPr>
      <t>MD1</t>
    </r>
    <r>
      <rPr>
        <sz val="11"/>
        <rFont val="ＭＳ Ｐゴシック"/>
        <family val="3"/>
      </rPr>
      <t>_Bx)</t>
    </r>
  </si>
  <si>
    <t>=VALUE(SUBSTITUTE(MID(SUBSTITUTE(B5,"紀元前",""),6,5),".","/"))</t>
  </si>
  <si>
    <r>
      <t>月日のみ２ (</t>
    </r>
    <r>
      <rPr>
        <b/>
        <sz val="11"/>
        <rFont val="ＭＳ Ｐゴシック"/>
        <family val="3"/>
      </rPr>
      <t>MD2</t>
    </r>
    <r>
      <rPr>
        <sz val="11"/>
        <rFont val="ＭＳ Ｐゴシック"/>
        <family val="3"/>
      </rPr>
      <t>_Bx)</t>
    </r>
  </si>
  <si>
    <t>=VALUE(SUBSTITUTE(MID(B5,6+(LEN(B5)&gt;10)*3,5),".","/"))</t>
  </si>
  <si>
    <r>
      <t>月日のみ３ (</t>
    </r>
    <r>
      <rPr>
        <b/>
        <sz val="11"/>
        <rFont val="ＭＳ Ｐゴシック"/>
        <family val="3"/>
      </rPr>
      <t>MD3</t>
    </r>
    <r>
      <rPr>
        <sz val="11"/>
        <rFont val="ＭＳ Ｐゴシック"/>
        <family val="3"/>
      </rPr>
      <t>_Bx)</t>
    </r>
  </si>
  <si>
    <t>【 年数 計算用の日付（年月日） の構築（年月日はシリアル値） 】 紀元前も1900年以降の日付にする為に 4000年シフトする。</t>
  </si>
  <si>
    <r>
      <t>4000年シフト１a  (</t>
    </r>
    <r>
      <rPr>
        <b/>
        <sz val="11"/>
        <rFont val="ＭＳ Ｐゴシック"/>
        <family val="3"/>
      </rPr>
      <t>4ymd1a</t>
    </r>
    <r>
      <rPr>
        <sz val="11"/>
        <rFont val="ＭＳ Ｐゴシック"/>
        <family val="3"/>
      </rPr>
      <t>_Bx)</t>
    </r>
  </si>
  <si>
    <t>西暦・和暦は 4000年の日数[1460970]を加えて 4000年シフト、紀元前は年を分離して4000年シフト。日付抽出＆4000年シフトは下記式で完結。</t>
  </si>
  <si>
    <r>
      <t>4000年シフト１b  (</t>
    </r>
    <r>
      <rPr>
        <b/>
        <sz val="11"/>
        <rFont val="ＭＳ Ｐゴシック"/>
        <family val="3"/>
      </rPr>
      <t>4ymd1b</t>
    </r>
    <r>
      <rPr>
        <sz val="11"/>
        <rFont val="ＭＳ Ｐゴシック"/>
        <family val="3"/>
      </rPr>
      <t>_Bx)</t>
    </r>
  </si>
  <si>
    <r>
      <t>4000年シフト１c  (</t>
    </r>
    <r>
      <rPr>
        <b/>
        <sz val="11"/>
        <rFont val="ＭＳ Ｐゴシック"/>
        <family val="3"/>
      </rPr>
      <t>4ymd1c</t>
    </r>
    <r>
      <rPr>
        <sz val="11"/>
        <rFont val="ＭＳ Ｐゴシック"/>
        <family val="3"/>
      </rPr>
      <t>_Bx)</t>
    </r>
  </si>
  <si>
    <t>【 年数 計算用の日付（年月日） の構築（年月日は数値。年(yyyy,整数)+月日(MMDD,小数)。） 】 紀元前も1900年以降の日付にする為に 4000年シフトする。</t>
  </si>
  <si>
    <t>4ymd2_Bx では[紀元前2000/2/29 ⇒ -1999/2/29]と月日を保持する</t>
  </si>
  <si>
    <r>
      <t>4000年シフト２a  (</t>
    </r>
    <r>
      <rPr>
        <b/>
        <sz val="11"/>
        <rFont val="ＭＳ Ｐゴシック"/>
        <family val="3"/>
      </rPr>
      <t>4ymd2a</t>
    </r>
    <r>
      <rPr>
        <sz val="11"/>
        <rFont val="ＭＳ Ｐゴシック"/>
        <family val="3"/>
      </rPr>
      <t>_Bx)</t>
    </r>
  </si>
  <si>
    <r>
      <t>4000年シフト２b  (</t>
    </r>
    <r>
      <rPr>
        <b/>
        <sz val="11"/>
        <rFont val="ＭＳ Ｐゴシック"/>
        <family val="3"/>
      </rPr>
      <t>4ymd2b</t>
    </r>
    <r>
      <rPr>
        <sz val="11"/>
        <rFont val="ＭＳ Ｐゴシック"/>
        <family val="3"/>
      </rPr>
      <t>_Bx)</t>
    </r>
  </si>
  <si>
    <r>
      <t>4000年シフト２c  (</t>
    </r>
    <r>
      <rPr>
        <b/>
        <sz val="11"/>
        <rFont val="ＭＳ Ｐゴシック"/>
        <family val="3"/>
      </rPr>
      <t>4ymd2c</t>
    </r>
    <r>
      <rPr>
        <sz val="11"/>
        <rFont val="ＭＳ Ｐゴシック"/>
        <family val="3"/>
      </rPr>
      <t>_Bx)</t>
    </r>
  </si>
  <si>
    <r>
      <t>4000年シフト２d  (</t>
    </r>
    <r>
      <rPr>
        <b/>
        <sz val="11"/>
        <rFont val="ＭＳ Ｐゴシック"/>
        <family val="3"/>
      </rPr>
      <t>4ymd2d</t>
    </r>
    <r>
      <rPr>
        <sz val="11"/>
        <rFont val="ＭＳ Ｐゴシック"/>
        <family val="3"/>
      </rPr>
      <t>_Bx)</t>
    </r>
  </si>
  <si>
    <t>YEAR3_Bx の代わりに YEAR4_Bx / YEAR5_Bx （紀元前のマイナス化は組込済） を使う</t>
  </si>
  <si>
    <r>
      <t>4000年シフト２e  (</t>
    </r>
    <r>
      <rPr>
        <b/>
        <sz val="11"/>
        <rFont val="ＭＳ Ｐゴシック"/>
        <family val="3"/>
      </rPr>
      <t>4ymd2e</t>
    </r>
    <r>
      <rPr>
        <sz val="11"/>
        <rFont val="ＭＳ Ｐゴシック"/>
        <family val="3"/>
      </rPr>
      <t>_Bx)</t>
    </r>
  </si>
  <si>
    <r>
      <t>4000年シフト２f  (</t>
    </r>
    <r>
      <rPr>
        <b/>
        <sz val="11"/>
        <rFont val="ＭＳ Ｐゴシック"/>
        <family val="3"/>
      </rPr>
      <t>4ymd2f</t>
    </r>
    <r>
      <rPr>
        <sz val="11"/>
        <rFont val="ＭＳ Ｐゴシック"/>
        <family val="3"/>
      </rPr>
      <t>_Bx)</t>
    </r>
  </si>
  <si>
    <r>
      <t>4000年シフト２g  (</t>
    </r>
    <r>
      <rPr>
        <b/>
        <sz val="11"/>
        <rFont val="ＭＳ Ｐゴシック"/>
        <family val="3"/>
      </rPr>
      <t>4ymd2g</t>
    </r>
    <r>
      <rPr>
        <sz val="11"/>
        <rFont val="ＭＳ Ｐゴシック"/>
        <family val="3"/>
      </rPr>
      <t>_Bx)</t>
    </r>
  </si>
  <si>
    <r>
      <t>4000年シフト２h  (</t>
    </r>
    <r>
      <rPr>
        <b/>
        <sz val="11"/>
        <rFont val="ＭＳ Ｐゴシック"/>
        <family val="3"/>
      </rPr>
      <t>4ymd2h</t>
    </r>
    <r>
      <rPr>
        <sz val="11"/>
        <rFont val="ＭＳ Ｐゴシック"/>
        <family val="3"/>
      </rPr>
      <t>_Bx)</t>
    </r>
  </si>
  <si>
    <t>【 年数 の計算 】　4ymd1/4ymd2 は4000年シフトしてあるので、常にプラスで、1900年以降の値。</t>
  </si>
  <si>
    <t>シリアル値 と DATEDIF(Y) を使った ベーシック式</t>
  </si>
  <si>
    <r>
      <t>経過年数１ (</t>
    </r>
    <r>
      <rPr>
        <b/>
        <sz val="11"/>
        <rFont val="ＭＳ Ｐゴシック"/>
        <family val="3"/>
      </rPr>
      <t>DEF1</t>
    </r>
    <r>
      <rPr>
        <sz val="11"/>
        <rFont val="ＭＳ Ｐゴシック"/>
        <family val="3"/>
      </rPr>
      <t>)</t>
    </r>
  </si>
  <si>
    <t>yyyy.mmdd の数値による計算なので、引算＆絶対値で可能となり、MIN/MAX は不要。</t>
  </si>
  <si>
    <r>
      <t>経過年数２ (</t>
    </r>
    <r>
      <rPr>
        <b/>
        <sz val="11"/>
        <rFont val="ＭＳ Ｐゴシック"/>
        <family val="3"/>
      </rPr>
      <t>DEF2</t>
    </r>
    <r>
      <rPr>
        <sz val="11"/>
        <rFont val="ＭＳ Ｐゴシック"/>
        <family val="3"/>
      </rPr>
      <t>)</t>
    </r>
  </si>
  <si>
    <r>
      <t>経過年数３ (</t>
    </r>
    <r>
      <rPr>
        <b/>
        <sz val="11"/>
        <rFont val="ＭＳ Ｐゴシック"/>
        <family val="3"/>
      </rPr>
      <t>DEF3)</t>
    </r>
  </si>
  <si>
    <t>式（Ｂ）</t>
  </si>
  <si>
    <t>式（Ｃ）</t>
  </si>
  <si>
    <t>式（Ｄ）</t>
  </si>
  <si>
    <t>式（Ｅ）</t>
  </si>
  <si>
    <t>式（Ｆ）</t>
  </si>
  <si>
    <t>式（Ｇ）</t>
  </si>
  <si>
    <t>式（Ｈ）</t>
  </si>
  <si>
    <t>式（ Ｉ ）</t>
  </si>
  <si>
    <t>式（Ｊ）</t>
  </si>
  <si>
    <t>式（Ｋ）</t>
  </si>
  <si>
    <t>式（Ｌ）</t>
  </si>
  <si>
    <t>式（Ｍ）</t>
  </si>
  <si>
    <t>式（Ｎ）</t>
  </si>
  <si>
    <t>式（Ｏ）</t>
  </si>
  <si>
    <t>式（Ｐ）</t>
  </si>
  <si>
    <t>式（Ｑ）</t>
  </si>
  <si>
    <t>DEF2 と同じ方式を シリアル値＆TEXT で行なう。</t>
  </si>
  <si>
    <t xml:space="preserve"> 式（Ｊ） から VALUEを除く。YEAR/TEXT(xx,"MMDD")が日付変換を行なうので VALUE( ) は不要</t>
  </si>
  <si>
    <r>
      <t>4000年シフト１d  (</t>
    </r>
    <r>
      <rPr>
        <b/>
        <sz val="11"/>
        <rFont val="ＭＳ Ｐゴシック"/>
        <family val="3"/>
      </rPr>
      <t>4ymd1d</t>
    </r>
    <r>
      <rPr>
        <sz val="11"/>
        <rFont val="ＭＳ Ｐゴシック"/>
        <family val="3"/>
      </rPr>
      <t>_Bx)</t>
    </r>
  </si>
  <si>
    <t xml:space="preserve"> DEF2 &amp; 4ymd2b &amp; YMD1</t>
  </si>
  <si>
    <t xml:space="preserve"> DEF2 &amp; 4ymd2b &amp; YMD2</t>
  </si>
  <si>
    <t xml:space="preserve"> DEF2 &amp; 4ymd2b &amp; YMD3</t>
  </si>
  <si>
    <t xml:space="preserve"> DEF2 &amp; 4ymd2b &amp; YMD4</t>
  </si>
  <si>
    <t xml:space="preserve"> DEF2 &amp; 4ymd2b &amp; YMD5</t>
  </si>
  <si>
    <t xml:space="preserve"> DEF2 &amp; 4ymd2c &amp; YMD5 &amp; MD1</t>
  </si>
  <si>
    <t xml:space="preserve"> DEF2 &amp; 4ymd2c &amp; YMD8 &amp; MD1</t>
  </si>
  <si>
    <t xml:space="preserve"> DEF2 &amp; 4ymd2d &amp; YEAR2 &amp; MD1</t>
  </si>
  <si>
    <t xml:space="preserve"> DEF2 &amp; 4ymd2d &amp; YEAR3 &amp; MD1</t>
  </si>
  <si>
    <t xml:space="preserve"> DEF2 &amp; 4ymd2e &amp; YEAR4 &amp; MD1</t>
  </si>
  <si>
    <t xml:space="preserve"> DEF2 &amp; 4ymd2g &amp; YEAR5 &amp; MD2</t>
  </si>
  <si>
    <t xml:space="preserve"> DEF2 &amp; 4ymd2h &amp; YEAR5 &amp; MD3</t>
  </si>
  <si>
    <t xml:space="preserve"> 式（Ｍ）に [ 2000/2/29～2001/2/28 ⇒ １年 ] の補正を加える</t>
  </si>
  <si>
    <r>
      <t>出題日付から直接、西暦年を取り出す。</t>
    </r>
    <r>
      <rPr>
        <b/>
        <sz val="11"/>
        <color indexed="10"/>
        <rFont val="ＭＳ Ｐゴシック"/>
        <family val="3"/>
      </rPr>
      <t>紀元前のマイナス化は 4ymd2d_Bx 式内で行なう</t>
    </r>
    <r>
      <rPr>
        <sz val="11"/>
        <color indexed="10"/>
        <rFont val="ＭＳ Ｐゴシック"/>
        <family val="3"/>
      </rPr>
      <t>ので西暦年の取り出しのみ。</t>
    </r>
  </si>
  <si>
    <r>
      <t>ハイフン(45) , ピリオド(46) , スラッシュ(47)　[３分岐なので</t>
    </r>
    <r>
      <rPr>
        <b/>
        <sz val="11"/>
        <color indexed="10"/>
        <rFont val="ＭＳ ゴシック"/>
        <family val="3"/>
      </rPr>
      <t>紀元前のマイナス化も一緒に組み込める</t>
    </r>
    <r>
      <rPr>
        <sz val="11"/>
        <color indexed="10"/>
        <rFont val="ＭＳ ゴシック"/>
        <family val="3"/>
      </rPr>
      <t>]
[66文字] =CHOOSE(CODE(MID(SUBSTITUTE(B5,"紀元前",""),5,1))-44,"西暦","和暦","紀元前")</t>
    </r>
  </si>
  <si>
    <t>=ABS(TRUNC((4000+(YEAR(VALUE(SUBSTITUTE(SUBSTITUTE(SUBSTITUTE(SUBSTITUTE(SUBSTITUTE(B5,"明治","M"),"大正","T"),"昭和","S"),"平成","H"),"紀元前","")))-(LEN(B5)&gt;10))*(1-2*(LEN(B5)&gt;10))+TEXT(VALUE(SUBSTITUTE(SUBSTITUTE(SUBSTITUTE(SUBSTITUTE(SUBSTITUTE(B5,"明治","M"),"大正","T"),"昭和","S"),"平成","H"),"紀元前","")),"MMDD")/10000)-(4000+(YEAR(VALUE(SUBSTITUTE(SUBSTITUTE(SUBSTITUTE(SUBSTITUTE(SUBSTITUTE(B7,"明治","M"),"大正","T"),"昭和","S"),"平成","H"),"紀元前","")))-(LEN(B7)&gt;10))*(1-2*(LEN(B7)&gt;10))+TEXT(VALUE(SUBSTITUTE(SUBSTITUTE(SUBSTITUTE(SUBSTITUTE(SUBSTITUTE(B7,"明治","M"),"大正","T"),"昭和","S"),"平成","H"),"紀元前","")),"MMDD")/10000)))</t>
  </si>
  <si>
    <t>4ymd2b_Bx の方が 4ymd2a_Bx より YMD◇_Bx の数が１つ少ないので、１式に統合した時には短くなる</t>
  </si>
  <si>
    <t>小数項（月日）を YMD◇_Bx から MD1_Bx に変える（理由： MD1_Bx の方が式が短い）</t>
  </si>
  <si>
    <t>YEAR(YMD◇_Bx) の代わりに YEAR3_Bx を使う（理由： 月日は分離しているので、年の処理で月日まで考慮する式は必要ない）</t>
  </si>
  <si>
    <r>
      <t>=ABS(TRUNC(</t>
    </r>
    <r>
      <rPr>
        <b/>
        <sz val="11"/>
        <rFont val="ＭＳ ゴシック"/>
        <family val="3"/>
      </rPr>
      <t>4ymd2◇</t>
    </r>
    <r>
      <rPr>
        <sz val="11"/>
        <rFont val="ＭＳ ゴシック"/>
        <family val="3"/>
      </rPr>
      <t>_B5-</t>
    </r>
    <r>
      <rPr>
        <b/>
        <sz val="11"/>
        <rFont val="ＭＳ ゴシック"/>
        <family val="3"/>
      </rPr>
      <t>4ymd2◇</t>
    </r>
    <r>
      <rPr>
        <sz val="11"/>
        <rFont val="ＭＳ ゴシック"/>
        <family val="3"/>
      </rPr>
      <t>_B7))</t>
    </r>
  </si>
  <si>
    <r>
      <t>=DATEDIF(MIN(</t>
    </r>
    <r>
      <rPr>
        <b/>
        <sz val="11"/>
        <rFont val="ＭＳ ゴシック"/>
        <family val="3"/>
      </rPr>
      <t>4ymd1a</t>
    </r>
    <r>
      <rPr>
        <sz val="11"/>
        <rFont val="ＭＳ ゴシック"/>
        <family val="3"/>
      </rPr>
      <t>_B5,</t>
    </r>
    <r>
      <rPr>
        <b/>
        <sz val="11"/>
        <rFont val="ＭＳ ゴシック"/>
        <family val="3"/>
      </rPr>
      <t>4ymd1a</t>
    </r>
    <r>
      <rPr>
        <sz val="11"/>
        <rFont val="ＭＳ ゴシック"/>
        <family val="3"/>
      </rPr>
      <t>_B7),MAX(</t>
    </r>
    <r>
      <rPr>
        <b/>
        <sz val="11"/>
        <rFont val="ＭＳ ゴシック"/>
        <family val="3"/>
      </rPr>
      <t>4ymd1a</t>
    </r>
    <r>
      <rPr>
        <sz val="11"/>
        <rFont val="ＭＳ ゴシック"/>
        <family val="3"/>
      </rPr>
      <t>_B5,</t>
    </r>
    <r>
      <rPr>
        <b/>
        <sz val="11"/>
        <rFont val="ＭＳ ゴシック"/>
        <family val="3"/>
      </rPr>
      <t>4ymd1a</t>
    </r>
    <r>
      <rPr>
        <sz val="11"/>
        <rFont val="ＭＳ ゴシック"/>
        <family val="3"/>
      </rPr>
      <t>_B7),"Y")</t>
    </r>
  </si>
  <si>
    <r>
      <t>=4000+</t>
    </r>
    <r>
      <rPr>
        <b/>
        <sz val="11"/>
        <rFont val="ＭＳ ゴシック"/>
        <family val="3"/>
      </rPr>
      <t>YEAR5</t>
    </r>
    <r>
      <rPr>
        <sz val="11"/>
        <rFont val="ＭＳ ゴシック"/>
        <family val="3"/>
      </rPr>
      <t>_B5+TEXT(</t>
    </r>
    <r>
      <rPr>
        <b/>
        <sz val="11"/>
        <rFont val="ＭＳ ゴシック"/>
        <family val="3"/>
      </rPr>
      <t>MD3</t>
    </r>
    <r>
      <rPr>
        <sz val="11"/>
        <rFont val="ＭＳ ゴシック"/>
        <family val="3"/>
      </rPr>
      <t>_B5,"M.DD")/100</t>
    </r>
  </si>
  <si>
    <r>
      <t>=4000+</t>
    </r>
    <r>
      <rPr>
        <b/>
        <sz val="11"/>
        <rFont val="ＭＳ ゴシック"/>
        <family val="3"/>
      </rPr>
      <t>YEAR5</t>
    </r>
    <r>
      <rPr>
        <sz val="11"/>
        <rFont val="ＭＳ ゴシック"/>
        <family val="3"/>
      </rPr>
      <t>_B5+TEXT(</t>
    </r>
    <r>
      <rPr>
        <b/>
        <sz val="11"/>
        <rFont val="ＭＳ ゴシック"/>
        <family val="3"/>
      </rPr>
      <t>MD2</t>
    </r>
    <r>
      <rPr>
        <sz val="11"/>
        <rFont val="ＭＳ ゴシック"/>
        <family val="3"/>
      </rPr>
      <t>_B5,"M.DD")/100</t>
    </r>
  </si>
  <si>
    <r>
      <t>=4000+</t>
    </r>
    <r>
      <rPr>
        <b/>
        <sz val="11"/>
        <rFont val="ＭＳ ゴシック"/>
        <family val="3"/>
      </rPr>
      <t>YEAR5</t>
    </r>
    <r>
      <rPr>
        <sz val="11"/>
        <rFont val="ＭＳ ゴシック"/>
        <family val="3"/>
      </rPr>
      <t>_B5+TEXT(</t>
    </r>
    <r>
      <rPr>
        <b/>
        <sz val="11"/>
        <rFont val="ＭＳ ゴシック"/>
        <family val="3"/>
      </rPr>
      <t>MD2</t>
    </r>
    <r>
      <rPr>
        <sz val="11"/>
        <rFont val="ＭＳ ゴシック"/>
        <family val="3"/>
      </rPr>
      <t>_B5,"MMDD")/10000</t>
    </r>
  </si>
  <si>
    <r>
      <t>=4000+</t>
    </r>
    <r>
      <rPr>
        <b/>
        <sz val="11"/>
        <rFont val="ＭＳ ゴシック"/>
        <family val="3"/>
      </rPr>
      <t>YEAR4</t>
    </r>
    <r>
      <rPr>
        <sz val="11"/>
        <rFont val="ＭＳ ゴシック"/>
        <family val="3"/>
      </rPr>
      <t>_B5+TEXT(</t>
    </r>
    <r>
      <rPr>
        <b/>
        <sz val="11"/>
        <rFont val="ＭＳ ゴシック"/>
        <family val="3"/>
      </rPr>
      <t>MD1</t>
    </r>
    <r>
      <rPr>
        <sz val="11"/>
        <rFont val="ＭＳ ゴシック"/>
        <family val="3"/>
      </rPr>
      <t>_B5,"MMDD")/10000</t>
    </r>
  </si>
  <si>
    <r>
      <t>=4000+(</t>
    </r>
    <r>
      <rPr>
        <b/>
        <sz val="11"/>
        <rFont val="ＭＳ ゴシック"/>
        <family val="3"/>
      </rPr>
      <t>YEAR3</t>
    </r>
    <r>
      <rPr>
        <sz val="11"/>
        <rFont val="ＭＳ ゴシック"/>
        <family val="3"/>
      </rPr>
      <t>_B5-(LEN(B5)&gt;10))*(1-2*(LEN(B5)&gt;10))+TEXT(</t>
    </r>
    <r>
      <rPr>
        <b/>
        <sz val="11"/>
        <rFont val="ＭＳ ゴシック"/>
        <family val="3"/>
      </rPr>
      <t>MD1</t>
    </r>
    <r>
      <rPr>
        <sz val="11"/>
        <rFont val="ＭＳ ゴシック"/>
        <family val="3"/>
      </rPr>
      <t>_B5,"MMDD")/10000</t>
    </r>
  </si>
  <si>
    <r>
      <t>=4000+(YEAR(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_B5)-(LEN(B5)&gt;10))*(1-2*(LEN(B5)&gt;10))+TEXT(</t>
    </r>
    <r>
      <rPr>
        <b/>
        <sz val="11"/>
        <rFont val="ＭＳ ゴシック"/>
        <family val="3"/>
      </rPr>
      <t>MD1</t>
    </r>
    <r>
      <rPr>
        <sz val="11"/>
        <rFont val="ＭＳ ゴシック"/>
        <family val="3"/>
      </rPr>
      <t>_B5,"MMDD")/10000</t>
    </r>
  </si>
  <si>
    <r>
      <t>=4000+(YEAR(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_B5)-(LEN(B5)&gt;10))*(1-2*(LEN(B5)&gt;10))+TEXT(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_B5,"MMDD")/10000</t>
    </r>
  </si>
  <si>
    <r>
      <t>=4000+IF(LEN(B5)&gt;10,(1-YEAR(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_B5)),YEAR(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_B5))+TEXT(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_B5,"MMDD")/10000</t>
    </r>
  </si>
  <si>
    <r>
      <t>=DATE(4000+IF(LEFT(B5,1)="紀",(1-YEAR(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_B5)),YEAR(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_B5)),MONTH(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_B5),DAY(</t>
    </r>
    <r>
      <rPr>
        <b/>
        <sz val="11"/>
        <rFont val="ＭＳ ゴシック"/>
        <family val="3"/>
      </rPr>
      <t>YMD◇</t>
    </r>
    <r>
      <rPr>
        <sz val="11"/>
        <rFont val="ＭＳ ゴシック"/>
        <family val="3"/>
      </rPr>
      <t>_B5))</t>
    </r>
  </si>
  <si>
    <t>=VALUE(SUBSTITUTE(SUBSTITUTE(SUBSTITUTE(SUBSTITUTE(SUBSTITUTE(B5,"明治","M"),"大正","T"),"昭和","S"),"平成","H"),"紀元前",""))</t>
  </si>
  <si>
    <t>4000年シフト日付 ( 4ymd1a )</t>
  </si>
  <si>
    <r>
      <t>4ymd1a_Bx ではDATE関数の機能により[紀元前2000/2/29 ⇒ -1999/2/29 ⇒ -1999/3/1]となる。　</t>
    </r>
    <r>
      <rPr>
        <b/>
        <sz val="11"/>
        <color indexed="10"/>
        <rFont val="ＭＳ Ｐゴシック"/>
        <family val="3"/>
      </rPr>
      <t>検証式で使う日付で利用</t>
    </r>
    <r>
      <rPr>
        <sz val="11"/>
        <color indexed="10"/>
        <rFont val="ＭＳ Ｐゴシック"/>
        <family val="3"/>
      </rPr>
      <t>。</t>
    </r>
  </si>
  <si>
    <t>[2000/2/29～2001/2/28] が MD1/2 を使った 4ymd2c～2g では丸１年にならない。B5/B7の直判定で対処できる方法として、
西暦・和暦の場合に 2/29 を 2/28 に置換する（西暦 -2-29⇒2-28 , 和暦 .2.29⇒2/28 ）。月日の出力が無い年数のみの出題なのでＯＫ。</t>
  </si>
  <si>
    <r>
      <t>[60文字] =CHOOSE(CODE(MID(B5,5+(LEN(B5)&gt;10)*3,1))-44,"西暦","和暦","紀元前")　　　　</t>
    </r>
    <r>
      <rPr>
        <sz val="11"/>
        <rFont val="ＭＳ ゴシック"/>
        <family val="3"/>
      </rPr>
      <t xml:space="preserve">SUBSTITUTE の代わりに位置計算
</t>
    </r>
    <r>
      <rPr>
        <sz val="11"/>
        <color indexed="10"/>
        <rFont val="ＭＳ ゴシック"/>
        <family val="3"/>
      </rPr>
      <t>[54文字] =IF(LEFT(B5,1)&lt;"紀","西暦",IF(LEFT(B5,1)="紀","紀元前","和暦"))</t>
    </r>
    <r>
      <rPr>
        <sz val="11"/>
        <rFont val="ＭＳ ゴシック"/>
        <family val="3"/>
      </rPr>
      <t xml:space="preserve">            結局、１文字目の大小判定が最も短くて済む
</t>
    </r>
    <r>
      <rPr>
        <sz val="11"/>
        <color indexed="10"/>
        <rFont val="ＭＳ ゴシック"/>
        <family val="3"/>
      </rPr>
      <t>[50文字] =IF(LEN(B5)&gt;10,"紀元前",IF(LEFT(B5,1)&lt;"昭","西暦","和暦"))</t>
    </r>
    <r>
      <rPr>
        <sz val="11"/>
        <rFont val="ＭＳ ゴシック"/>
        <family val="3"/>
      </rPr>
      <t xml:space="preserve">                 紀元前の文字数で先に判定すれば更に短い</t>
    </r>
  </si>
  <si>
    <t>=IF(LEN(B5)&gt;10,1-YEAR(MID(B5,4,10)),IF(LEFT(B5,1)&lt;"昭",YEAR(B5),YEAR(LEFT(B5,4)&amp;"年1月1日")))</t>
  </si>
  <si>
    <t>=VALUE(IF(LEN(B5)&gt;10,MID(B5,9,5),IF(LEFT(B5,1)&lt;"昭",IF(RIGHT(B5,5)="-2-29","2-28",MID(B5,6,5)),IF(RIGHT(B5,5)=".2.29","2/28",SUBSTITUTE(MID(B5,6,5),".","/")))))</t>
  </si>
  <si>
    <r>
      <t>（注１）上記では、DATE関数の仕様により [紀元前2001/</t>
    </r>
    <r>
      <rPr>
        <b/>
        <sz val="10"/>
        <rFont val="ＭＳ Ｐゴシック"/>
        <family val="3"/>
      </rPr>
      <t>3/1</t>
    </r>
    <r>
      <rPr>
        <sz val="10"/>
        <rFont val="ＭＳ Ｐゴシック"/>
        <family val="3"/>
      </rPr>
      <t>～紀元前2000/</t>
    </r>
    <r>
      <rPr>
        <b/>
        <sz val="10"/>
        <color indexed="10"/>
        <rFont val="ＭＳ Ｐゴシック"/>
        <family val="3"/>
      </rPr>
      <t>2/29</t>
    </r>
    <r>
      <rPr>
        <sz val="10"/>
        <rFont val="ＭＳ Ｐゴシック"/>
        <family val="3"/>
      </rPr>
      <t>] ⇒ [-2000/</t>
    </r>
    <r>
      <rPr>
        <b/>
        <sz val="10"/>
        <rFont val="ＭＳ Ｐゴシック"/>
        <family val="3"/>
      </rPr>
      <t>3/1</t>
    </r>
    <r>
      <rPr>
        <sz val="10"/>
        <rFont val="ＭＳ Ｐゴシック"/>
        <family val="3"/>
      </rPr>
      <t>～ -1999/</t>
    </r>
    <r>
      <rPr>
        <b/>
        <sz val="10"/>
        <color indexed="10"/>
        <rFont val="ＭＳ Ｐゴシック"/>
        <family val="3"/>
      </rPr>
      <t>3/1</t>
    </r>
    <r>
      <rPr>
        <sz val="10"/>
        <rFont val="ＭＳ Ｐゴシック"/>
        <family val="3"/>
      </rPr>
      <t>] ⇒ １年 になる</t>
    </r>
  </si>
  <si>
    <t>（注２）DATEDIFでは [2000/2/29～2001/2/28] ⇒ ０年 になる</t>
  </si>
  <si>
    <t xml:space="preserve"> 小数部(MMDD) を [年・年号]無視で分離変換</t>
  </si>
  <si>
    <t xml:space="preserve"> 明治⇒M 等を FIND &amp; MID で置換</t>
  </si>
  <si>
    <t xml:space="preserve"> 明治⇒M 等を FIND &amp; CHOOSE で置換</t>
  </si>
  <si>
    <t xml:space="preserve"> 明治⇒M 等を LOOKUPのみ で置換</t>
  </si>
  <si>
    <t xml:space="preserve"> 明治⇒M 等を LOOKUP &amp; REPLACE で置換</t>
  </si>
  <si>
    <t xml:space="preserve"> 整数部(YYYY) を [月日]無視で分離変換</t>
  </si>
  <si>
    <t xml:space="preserve"> YEAR2 の短縮化</t>
  </si>
  <si>
    <t xml:space="preserve"> 区切りを[年・月・日]に置換する事で年号による分離/置換が不要</t>
  </si>
  <si>
    <t xml:space="preserve"> 区切文字の数値化による CHOOSE ３分岐</t>
  </si>
  <si>
    <t>=IF(LEN(B5)&gt;10,VALUE((4001-YEAR(MID(B5,4,10)))&amp;MID(B5,8,6)),IF(LEFT(B5,1)&lt;"昭",VALUE(B5)+1460970,VALUE(SUBSTITUTE(SUBSTITUTE(B5,".","年"),"年","月",2)&amp;"日")+1460970))</t>
  </si>
  <si>
    <t xml:space="preserve"> DEF3 &amp; 4ymd1a &amp; YMD8</t>
  </si>
  <si>
    <t>年数 by DATEDIF　式(A)  ( DEF1 )</t>
  </si>
  <si>
    <t>日付部分の抽出 (YMD1 )</t>
  </si>
  <si>
    <t>西暦年への変換 ( YEAR1 )</t>
  </si>
  <si>
    <t>=IF(LEN(B5)&gt;10,DATE(4001-YEAR(MID(B5,4,10)),MONTH(MID(B5,9,5)),DAY(MID(B5,9,5))),VALUE(IF(LEFT(B5,1)&lt;"昭",B5,SUBSTITUTE(SUBSTITUTE(B5,".","年"),"年","月",2)&amp;"日"))+1460970)</t>
  </si>
  <si>
    <r>
      <t xml:space="preserve"> 明治⇒M 等を SUBSTITUTEのみ で置換。</t>
    </r>
    <r>
      <rPr>
        <sz val="10"/>
        <color indexed="10"/>
        <rFont val="ＭＳ Ｐゴシック"/>
        <family val="3"/>
      </rPr>
      <t>Excel2003以前ではネスト数オーバーエラー</t>
    </r>
  </si>
  <si>
    <t xml:space="preserve"> YEAR4 の短縮化。</t>
  </si>
  <si>
    <t xml:space="preserve"> 式(B)～(M) では [ 2000/2/29～2001/2/28 ⇒ ０年 ] になる</t>
  </si>
  <si>
    <t xml:space="preserve"> 式(O)～(P) では [ 2000/2/29～2001/2/28 ⇒ ０年 ] になる</t>
  </si>
  <si>
    <r>
      <t>4000年シフト１e  (</t>
    </r>
    <r>
      <rPr>
        <b/>
        <sz val="11"/>
        <rFont val="ＭＳ Ｐゴシック"/>
        <family val="3"/>
      </rPr>
      <t>4ymd1e</t>
    </r>
    <r>
      <rPr>
        <sz val="11"/>
        <rFont val="ＭＳ Ｐゴシック"/>
        <family val="3"/>
      </rPr>
      <t>_Bx)</t>
    </r>
  </si>
  <si>
    <t xml:space="preserve"> DEF3 &amp; 4ymd1d</t>
  </si>
  <si>
    <t>4ymd1b の方式の問題 (1) ⇒ 4ymd1c/4ymd1d
    紀元前2000/2/29⇒-1999/2/29⇒ VALUE("2001/2/29") でエラー（平年で 2/29）になる。
    4ymd1a のDATE関数では[YEAR(2001),MONTH(2),DAY(29)]⇒[2001/3/1]と解釈されるのでエラーにはならない。
    紀元前をDATE関数にして対処（今年は閏年でもあり、スラッシュなので月日部分を即 MONTH/DAYで処理できる）。</t>
  </si>
  <si>
    <t xml:space="preserve">=IF(LEN(B5)&gt;10,DATE(4001-YEAR(MID(B5,4,10)),MONTH(MID(B5,9,5)),DAY(MID(B5,9,5))),VALUE(SUBSTITUTE(SUBSTITUTE(B5,MID(B5,5,1),"年"),"年","月",2)&amp;"日")+1460970)          </t>
  </si>
  <si>
    <t>=IF(LEN(B5)&gt;10,DATE(4001-YEAR(MID(B5,4,10)),MONTH(MID(B5,9,5)),DAY(MID(B5,9,5))),VALUE(SUBSTITUTE(SUBSTITUTE(B5,MID(B5,5,1),"年"),"年","月",2)&amp;"日")+1460970+(VALUE(SUBSTITUTE(SUBSTITUTE(B5,MID(B5,5,1),"年"),"年","月",2)&amp;"日")&lt;61))</t>
  </si>
  <si>
    <r>
      <t>=ABS(TRUNC(TEXT(</t>
    </r>
    <r>
      <rPr>
        <b/>
        <sz val="11"/>
        <rFont val="ＭＳ ゴシック"/>
        <family val="3"/>
      </rPr>
      <t>4ymd1◇</t>
    </r>
    <r>
      <rPr>
        <sz val="11"/>
        <rFont val="ＭＳ ゴシック"/>
        <family val="3"/>
      </rPr>
      <t>_B5,"YYYY.MMDD")-TEXT(</t>
    </r>
    <r>
      <rPr>
        <b/>
        <sz val="11"/>
        <rFont val="ＭＳ ゴシック"/>
        <family val="3"/>
      </rPr>
      <t>4ymd1◇</t>
    </r>
    <r>
      <rPr>
        <sz val="11"/>
        <rFont val="ＭＳ ゴシック"/>
        <family val="3"/>
      </rPr>
      <t>_B7,"YYYY.MMDD")))</t>
    </r>
  </si>
  <si>
    <t xml:space="preserve"> DEF3 &amp; 4ymd1e</t>
  </si>
  <si>
    <t xml:space="preserve"> 式(P) に [１日ズレ] の補正を加える</t>
  </si>
  <si>
    <t>4ymd1b の方式の問題 (2) ⇒ 4ymd1e
    1900/3/1 以前はシリアル値が「１つズレ」ている為、1460970を加算した4000年シフト日付では１日小さくなる。
    [ 1] 1900-1-1(明治33.1.1) ⇒ 5899/12/31 , [ 59 ] 1900-2-28 ⇒ 5900/2/27 , [ 60 ] 1900-2-29 ⇒ 5900/2/28 , [ 61 ] 1900-3-1(明治33.3.1) ⇒ 5900/3/1</t>
  </si>
  <si>
    <t xml:space="preserve">手入力用（文字列）⇒ </t>
  </si>
  <si>
    <t xml:space="preserve"> AD は - , BC は / , 和暦はピリオド 区切り</t>
  </si>
  <si>
    <r>
      <rPr>
        <sz val="10"/>
        <rFont val="ＭＳ Ｐゴシック"/>
        <family val="3"/>
      </rPr>
      <t xml:space="preserve"> [日数 1460970] 加算で4000年シフト。</t>
    </r>
    <r>
      <rPr>
        <sz val="10"/>
        <color indexed="10"/>
        <rFont val="ＭＳ Ｐゴシック"/>
        <family val="3"/>
      </rPr>
      <t>1900/1/1～1900/2/28 が１日ズレる問題あり</t>
    </r>
  </si>
  <si>
    <t>出題日付 ⇒ 年(4000年シフト) と 月日に分離 ⇒ 数値化（ YYYY.MMDD ） ⇒ ABS( 整数引算 )</t>
  </si>
  <si>
    <t>出題日付 ⇒ シリアル値(4000年シフト) ⇒ TEXT関数で数値化（ YYYY.MMDD ） ⇒ ABS( 整数引算 )</t>
  </si>
  <si>
    <t xml:space="preserve"> Excel2003以前ではネスト数オーバーエラー</t>
  </si>
  <si>
    <t>=ABS(TRUNC(TEXT(DATE(4000+IF(LEFT(B5,1)="紀",(1-YEAR(SUBSTITUTE(SUBSTITUTE(SUBSTITUTE(B5,"紀元前",""),MID(B5,5+(LEN(B5)&gt;10)*3,1),"年"),"年","月",2)&amp;"日")),YEAR(SUBSTITUTE(SUBSTITUTE(SUBSTITUTE(B5,"紀元前",""),MID(B5,5+(LEN(B5)&gt;10)*3,1),"年"),"年","月",2)&amp;"日")),MONTH(SUBSTITUTE(SUBSTITUTE(SUBSTITUTE(B5,"紀元前",""),MID(B5,5+(LEN(B5)&gt;10)*3,1),"年"),"年","月",2)&amp;"日"),DAY(SUBSTITUTE(SUBSTITUTE(SUBSTITUTE(B5,"紀元前",""),MID(B5,5+(LEN(B5)&gt;10)*3,1),"年"),"年","月",2)&amp;"日")),"YYYY.MMDD")-TEXT(DATE(4000+IF(LEFT(B7,1)="紀",(1-YEAR(SUBSTITUTE(SUBSTITUTE(SUBSTITUTE(B7,"紀元前",""),MID(B7,5+(LEN(B7)&gt;10)*3,1),"年"),"年","月",2)&amp;"日")),YEAR(SUBSTITUTE(SUBSTITUTE(SUBSTITUTE(B7,"紀元前",""),MID(B7,5+(LEN(B7)&gt;10)*3,1),"年"),"年","月",2)&amp;"日")),MONTH(SUBSTITUTE(SUBSTITUTE(SUBSTITUTE(B7,"紀元前",""),MID(B7,5+(LEN(B7)&gt;10)*3,1),"年"),"年","月",2)&amp;"日"),DAY(SUBSTITUTE(SUBSTITUTE(SUBSTITUTE(B7,"紀元前",""),MID(B7,5+(LEN(B7)&gt;10)*3,1),"年"),"年","月",2)&amp;"日")),"YYYY.MMDD"))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</si>
</sst>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DBNum3]0\ &quot;年&quot;;;;"/>
    <numFmt numFmtId="178" formatCode="0_ "/>
    <numFmt numFmtId="179" formatCode="[DBNum3]0\ &quot;年&quot;;;[DBNum3]0\ &quot;年&quot;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ゴシック"/>
      <family val="3"/>
    </font>
    <font>
      <strike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4" fillId="35" borderId="10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9" fontId="4" fillId="0" borderId="0" xfId="0" applyNumberFormat="1" applyFont="1" applyAlignment="1" quotePrefix="1">
      <alignment vertical="center" wrapText="1"/>
    </xf>
    <xf numFmtId="49" fontId="0" fillId="0" borderId="0" xfId="0" applyNumberFormat="1" applyAlignment="1">
      <alignment vertical="center" wrapText="1"/>
    </xf>
    <xf numFmtId="49" fontId="14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 wrapText="1"/>
    </xf>
    <xf numFmtId="49" fontId="0" fillId="36" borderId="10" xfId="0" applyNumberForma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178" fontId="13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8" fontId="53" fillId="0" borderId="1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8" fontId="6" fillId="35" borderId="10" xfId="0" applyNumberFormat="1" applyFont="1" applyFill="1" applyBorder="1" applyAlignment="1">
      <alignment vertical="center"/>
    </xf>
    <xf numFmtId="179" fontId="6" fillId="35" borderId="10" xfId="0" applyNumberFormat="1" applyFont="1" applyFill="1" applyBorder="1" applyAlignment="1">
      <alignment vertical="center"/>
    </xf>
    <xf numFmtId="178" fontId="53" fillId="0" borderId="1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6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4" fillId="0" borderId="10" xfId="0" applyNumberFormat="1" applyFont="1" applyBorder="1" applyAlignment="1" quotePrefix="1">
      <alignment vertical="center"/>
    </xf>
    <xf numFmtId="0" fontId="4" fillId="0" borderId="10" xfId="0" applyNumberFormat="1" applyFont="1" applyBorder="1" applyAlignment="1">
      <alignment vertical="center"/>
    </xf>
    <xf numFmtId="14" fontId="6" fillId="34" borderId="10" xfId="0" applyNumberFormat="1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16"/>
  <sheetViews>
    <sheetView tabSelected="1" zoomScalePageLayoutView="0" workbookViewId="0" topLeftCell="A15">
      <selection activeCell="L37" sqref="L37"/>
    </sheetView>
  </sheetViews>
  <sheetFormatPr defaultColWidth="9.00390625" defaultRowHeight="13.5"/>
  <cols>
    <col min="2" max="2" width="30.25390625" style="0" customWidth="1"/>
    <col min="3" max="3" width="11.625" style="0" bestFit="1" customWidth="1"/>
  </cols>
  <sheetData>
    <row r="1" spans="1:14" ht="18.75" customHeight="1">
      <c r="A1" s="1"/>
      <c r="B1" s="42"/>
      <c r="C1" s="1"/>
      <c r="D1" s="4"/>
      <c r="E1" s="4"/>
      <c r="F1" s="4"/>
      <c r="G1" s="4"/>
      <c r="H1" s="63" t="s">
        <v>0</v>
      </c>
      <c r="I1" s="63"/>
      <c r="J1" s="64" t="s">
        <v>1</v>
      </c>
      <c r="K1" s="64"/>
      <c r="L1" s="4"/>
      <c r="M1" s="4"/>
      <c r="N1" s="4"/>
    </row>
    <row r="2" spans="2:14" ht="18.75" customHeight="1">
      <c r="B2" s="42"/>
      <c r="D2" s="60" t="s">
        <v>146</v>
      </c>
      <c r="E2" s="60"/>
      <c r="F2" s="60"/>
      <c r="G2" s="60"/>
      <c r="H2" s="89">
        <f>VALUE(SUBSTITUTE(SUBSTITUTE(SUBSTITUTE(SUBSTITUTE(SUBSTITUTE(B5,"明治","M"),"大正","T"),"昭和","S"),"平成","H"),"紀元前",""))</f>
        <v>47439</v>
      </c>
      <c r="I2" s="89"/>
      <c r="J2" s="90">
        <f>VALUE(SUBSTITUTE(SUBSTITUTE(SUBSTITUTE(SUBSTITUTE(SUBSTITUTE(B7,"明治","M"),"大正","T"),"昭和","S"),"平成","H"),"紀元前",""))</f>
        <v>29887</v>
      </c>
      <c r="K2" s="90"/>
      <c r="L2" s="85" t="s">
        <v>2</v>
      </c>
      <c r="M2" s="86"/>
      <c r="N2" s="5"/>
    </row>
    <row r="3" spans="4:14" ht="18.75" customHeight="1">
      <c r="D3" s="60" t="s">
        <v>147</v>
      </c>
      <c r="E3" s="60"/>
      <c r="F3" s="60"/>
      <c r="G3" s="60"/>
      <c r="H3" s="81">
        <f>IF(LEFT(B5,1)="紀",(1-YEAR(H2)),YEAR(H2))</f>
        <v>-2028</v>
      </c>
      <c r="I3" s="81"/>
      <c r="J3" s="76">
        <f>IF(LEFT(B7,1)="紀",(1-YEAR(J2)),YEAR(J2))</f>
        <v>-1980</v>
      </c>
      <c r="K3" s="76"/>
      <c r="L3" s="87">
        <f>ABS(H3-J3)</f>
        <v>48</v>
      </c>
      <c r="M3" s="88"/>
      <c r="N3" s="5"/>
    </row>
    <row r="4" spans="4:14" ht="18.75" customHeight="1">
      <c r="D4" s="60" t="s">
        <v>126</v>
      </c>
      <c r="E4" s="60"/>
      <c r="F4" s="60"/>
      <c r="G4" s="60"/>
      <c r="H4" s="80">
        <f>DATE(4000+H3,MONTH(H2),DAY(H2))</f>
        <v>26620</v>
      </c>
      <c r="I4" s="81"/>
      <c r="J4" s="75">
        <f>DATE(4000+J3,MONTH(J2),DAY(J2))</f>
        <v>44132</v>
      </c>
      <c r="K4" s="76"/>
      <c r="L4" s="5"/>
      <c r="M4" s="5"/>
      <c r="N4" s="5"/>
    </row>
    <row r="5" spans="1:14" ht="18.75" customHeight="1">
      <c r="A5" t="s">
        <v>3</v>
      </c>
      <c r="B5" s="7" t="str">
        <f>IF(C15="",日付,C15)</f>
        <v>紀元前2029/11/17</v>
      </c>
      <c r="D5" s="72" t="s">
        <v>145</v>
      </c>
      <c r="E5" s="72"/>
      <c r="F5" s="72"/>
      <c r="G5" s="72"/>
      <c r="H5" s="73" t="str">
        <f>" "&amp;DATEDIF(MIN(H4,J4),MAX(H4,J4),"Y")&amp;"年"</f>
        <v> 47年</v>
      </c>
      <c r="I5" s="73"/>
      <c r="J5" s="74"/>
      <c r="K5" s="74"/>
      <c r="L5" s="26"/>
      <c r="M5" s="26"/>
      <c r="N5" s="5"/>
    </row>
    <row r="6" spans="1:14" ht="18.75" customHeight="1">
      <c r="A6" t="s">
        <v>8</v>
      </c>
      <c r="B6" s="2"/>
      <c r="C6" s="2"/>
      <c r="D6" s="60" t="s">
        <v>4</v>
      </c>
      <c r="E6" s="60"/>
      <c r="F6" s="60"/>
      <c r="G6" s="60"/>
      <c r="H6" s="61" t="str">
        <f>" "&amp;ktDATEDIF(MIN(H4,J4),MAX(H4,J4),"YMD")</f>
        <v> 47年11ヶ月11日</v>
      </c>
      <c r="I6" s="61"/>
      <c r="J6" s="62"/>
      <c r="K6" s="62"/>
      <c r="N6" s="5"/>
    </row>
    <row r="7" spans="2:14" ht="18.75">
      <c r="B7" s="6" t="str">
        <f>IF(E15="",日付,E15)</f>
        <v>紀元前1981/10/28</v>
      </c>
      <c r="D7" s="3" t="s">
        <v>132</v>
      </c>
      <c r="E7" s="27"/>
      <c r="F7" s="27"/>
      <c r="G7" s="27"/>
      <c r="H7" s="28"/>
      <c r="I7" s="28"/>
      <c r="J7" s="28"/>
      <c r="K7" s="28"/>
      <c r="L7" s="29"/>
      <c r="M7" s="29"/>
      <c r="N7" s="5"/>
    </row>
    <row r="8" spans="2:14" ht="18.75" customHeight="1">
      <c r="B8" s="10" t="s">
        <v>11</v>
      </c>
      <c r="C8" s="2"/>
      <c r="D8" s="3" t="s">
        <v>5</v>
      </c>
      <c r="E8" s="27"/>
      <c r="F8" s="27"/>
      <c r="G8" s="27"/>
      <c r="H8" s="30"/>
      <c r="I8" s="30"/>
      <c r="J8" s="30"/>
      <c r="K8" s="30"/>
      <c r="L8" s="31"/>
      <c r="M8" s="31"/>
      <c r="N8" s="5"/>
    </row>
    <row r="9" spans="2:14" ht="18.75" customHeight="1">
      <c r="B9" s="10"/>
      <c r="C9" s="2"/>
      <c r="D9" s="3" t="s">
        <v>133</v>
      </c>
      <c r="E9" s="27"/>
      <c r="F9" s="27"/>
      <c r="G9" s="27"/>
      <c r="H9" s="32"/>
      <c r="I9" s="30"/>
      <c r="J9" s="32"/>
      <c r="K9" s="30"/>
      <c r="L9" s="26"/>
      <c r="M9" s="26"/>
      <c r="N9" s="5"/>
    </row>
    <row r="10" spans="2:14" ht="18.75" customHeight="1">
      <c r="B10" s="2"/>
      <c r="D10" s="9" t="s">
        <v>7</v>
      </c>
      <c r="L10" s="5"/>
      <c r="M10" s="5"/>
      <c r="N10" s="4"/>
    </row>
    <row r="11" spans="3:13" ht="18.75" customHeight="1">
      <c r="C11" s="8"/>
      <c r="D11" s="9" t="s">
        <v>6</v>
      </c>
      <c r="L11" s="5"/>
      <c r="M11" s="5"/>
    </row>
    <row r="12" spans="3:13" ht="13.5" customHeight="1">
      <c r="C12" s="8"/>
      <c r="D12" s="9"/>
      <c r="L12" s="5"/>
      <c r="M12" s="5"/>
    </row>
    <row r="13" spans="2:13" ht="18.75" customHeight="1">
      <c r="B13" s="12" t="str">
        <f>B5&amp;" ( "&amp;H3&amp;" ) ～ "&amp;B7&amp;" ( "&amp;J3&amp;" ) ⇒ DATEDIF ("&amp;H5&amp;" )  ktDATEDIF ("&amp;H6&amp;" )"</f>
        <v>紀元前2029/11/17 ( -2028 ) ～ 紀元前1981/10/28 ( -1980 ) ⇒ DATEDIF ( 47年 )  ktDATEDIF ( 47年11ヶ月11日 )</v>
      </c>
      <c r="C13" s="8"/>
      <c r="D13" s="9"/>
      <c r="L13" s="5"/>
      <c r="M13" s="5"/>
    </row>
    <row r="14" spans="2:13" ht="7.5" customHeight="1">
      <c r="B14" s="2"/>
      <c r="C14" s="8"/>
      <c r="D14" s="9"/>
      <c r="L14" s="5"/>
      <c r="M14" s="5"/>
    </row>
    <row r="15" spans="2:8" ht="15" customHeight="1">
      <c r="B15" s="39" t="s">
        <v>162</v>
      </c>
      <c r="C15" s="46"/>
      <c r="D15" s="46"/>
      <c r="E15" s="47"/>
      <c r="F15" s="47"/>
      <c r="G15" s="47"/>
      <c r="H15" s="10" t="s">
        <v>163</v>
      </c>
    </row>
    <row r="16" spans="2:7" ht="7.5" customHeight="1">
      <c r="B16" s="40"/>
      <c r="C16" s="41"/>
      <c r="D16" s="41"/>
      <c r="E16" s="41"/>
      <c r="F16" s="41"/>
      <c r="G16" s="41"/>
    </row>
    <row r="17" spans="2:7" ht="16.5" customHeight="1" thickBot="1">
      <c r="B17" s="43" t="s">
        <v>14</v>
      </c>
      <c r="C17" s="77" t="s">
        <v>9</v>
      </c>
      <c r="D17" s="77"/>
      <c r="E17" s="77" t="s">
        <v>10</v>
      </c>
      <c r="F17" s="77"/>
      <c r="G17" s="77"/>
    </row>
    <row r="18" spans="2:8" ht="16.5" customHeight="1" thickTop="1">
      <c r="B18" s="82" t="s">
        <v>165</v>
      </c>
      <c r="C18" s="83"/>
      <c r="D18" s="83"/>
      <c r="E18" s="83"/>
      <c r="F18" s="83"/>
      <c r="G18" s="84"/>
      <c r="H18" s="33" t="s">
        <v>151</v>
      </c>
    </row>
    <row r="19" spans="1:8" ht="16.5" customHeight="1">
      <c r="A19" s="1" t="s">
        <v>76</v>
      </c>
      <c r="B19" s="21" t="s">
        <v>95</v>
      </c>
      <c r="C19" s="50">
        <f>funcsize(E19)</f>
        <v>604</v>
      </c>
      <c r="D19" s="50"/>
      <c r="E19" s="78" t="s">
        <v>110</v>
      </c>
      <c r="F19" s="79"/>
      <c r="G19" s="79"/>
      <c r="H19" s="3" t="s">
        <v>149</v>
      </c>
    </row>
    <row r="20" spans="1:8" ht="16.5" customHeight="1">
      <c r="A20" s="1" t="s">
        <v>77</v>
      </c>
      <c r="B20" s="21" t="s">
        <v>96</v>
      </c>
      <c r="C20" s="50">
        <f aca="true" t="shared" si="0" ref="C20:C36">funcsize(E20)</f>
        <v>620</v>
      </c>
      <c r="D20" s="50"/>
      <c r="E20" s="49">
        <f>ABS(TRUNC((4000+(YEAR(VALUE(IF(LEFT(B5,1)&lt;"昭",SUBSTITUTE(B5,"紀元前",""),REPLACE(B5,1,2,LOOKUP(LEFT(B5,1),{"昭","大","平","明";"S","T","H","M"})))))-(LEN(B5)&gt;10))*(1-2*(LEN(B5)&gt;10))+TEXT(VALUE(IF(LEFT(B5,1)&lt;"昭",SUBSTITUTE(B5,"紀元前",""),REPLACE(B5,1,2,LOOKUP(LEFT(B5,1),{"昭","大","平","明";"S","T","H","M"})))),"MMDD")/10000)-(4000+(YEAR(VALUE(IF(LEFT(B7,1)&lt;"昭",SUBSTITUTE(B7,"紀元前",""),REPLACE(B7,1,2,LOOKUP(LEFT(B7,1),{"昭","大","平","明";"S","T","H","M"})))))-(LEN(B7)&gt;10))*(1-2*(LEN(B7)&gt;10))+TEXT(VALUE(IF(LEFT(B7,1)&lt;"昭",SUBSTITUTE(B7,"紀元前",""),REPLACE(B7,1,2,LOOKUP(LEFT(B7,1),{"昭","大","平","明";"S","T","H","M"})))),"MMDD")/10000)))</f>
        <v>47</v>
      </c>
      <c r="F20" s="49"/>
      <c r="G20" s="49"/>
      <c r="H20" s="3" t="s">
        <v>138</v>
      </c>
    </row>
    <row r="21" spans="1:8" ht="16.5" customHeight="1">
      <c r="A21" s="1" t="s">
        <v>78</v>
      </c>
      <c r="B21" s="21" t="s">
        <v>97</v>
      </c>
      <c r="C21" s="50">
        <f t="shared" si="0"/>
        <v>604</v>
      </c>
      <c r="D21" s="50"/>
      <c r="E21" s="49">
        <f>ABS(TRUNC((4000+(YEAR(VALUE(IF(LEFT(B5,1)&lt;"昭",SUBSTITUTE(B5,"紀元前",""),LOOKUP(LEFT(B5,1),{"昭","大","平","明";"S","T","H","M"})&amp;MID(B5,3,8))))-(LEN(B5)&gt;10))*(1-2*(LEN(B5)&gt;10))+TEXT(VALUE(IF(LEFT(B5,1)&lt;"昭",SUBSTITUTE(B5,"紀元前",""),LOOKUP(LEFT(B5,1),{"昭","大","平","明";"S","T","H","M"})&amp;MID(B5,3,8))),"MMDD")/10000)-(4000+(YEAR(VALUE(IF(LEFT(B7,1)&lt;"昭",SUBSTITUTE(B7,"紀元前",""),LOOKUP(LEFT(B7,1),{"昭","大","平","明";"S","T","H","M"})&amp;MID(B7,3,8))))-(LEN(B7)&gt;10))*(1-2*(LEN(B7)&gt;10))+TEXT(VALUE(IF(LEFT(B7,1)&lt;"昭",SUBSTITUTE(B7,"紀元前",""),LOOKUP(LEFT(B7,1),{"昭","大","平","明";"S","T","H","M"})&amp;MID(B7,3,8))),"MMDD")/10000)))</f>
        <v>47</v>
      </c>
      <c r="F21" s="49"/>
      <c r="G21" s="49"/>
      <c r="H21" s="3" t="s">
        <v>137</v>
      </c>
    </row>
    <row r="22" spans="1:8" ht="16.5" customHeight="1">
      <c r="A22" s="1" t="s">
        <v>79</v>
      </c>
      <c r="B22" s="21" t="s">
        <v>98</v>
      </c>
      <c r="C22" s="50">
        <f t="shared" si="0"/>
        <v>584</v>
      </c>
      <c r="D22" s="50"/>
      <c r="E22" s="49">
        <f>ABS(TRUNC((4000+(YEAR(VALUE(IF(LEFT(B5,1)&lt;"昭",SUBSTITUTE(B5,"紀元前",""),CHOOSE(FIND(LEFT(B5,1),"昭大平明"),"S","T","H","M")&amp;MID(B5,3,8))))-(LEN(B5)&gt;10))*(1-2*(LEN(B5)&gt;10))+TEXT(VALUE(IF(LEFT(B5,1)&lt;"昭",SUBSTITUTE(B5,"紀元前",""),CHOOSE(FIND(LEFT(B5,1),"昭大平明"),"S","T","H","M")&amp;MID(B5,3,8))),"MMDD")/10000)-(4000+(YEAR(VALUE(IF(LEFT(B7,1)&lt;"昭",SUBSTITUTE(B7,"紀元前",""),CHOOSE(FIND(LEFT(B7,1),"昭大平明"),"S","T","H","M")&amp;MID(B7,3,8))))-(LEN(B7)&gt;10))*(1-2*(LEN(B7)&gt;10))+TEXT(VALUE(IF(LEFT(B7,1)&lt;"昭",SUBSTITUTE(B7,"紀元前",""),CHOOSE(FIND(LEFT(B7,1),"昭大平明"),"S","T","H","M")&amp;MID(B7,3,8))),"MMDD")/10000)))</f>
        <v>47</v>
      </c>
      <c r="F22" s="49"/>
      <c r="G22" s="49"/>
      <c r="H22" s="3" t="s">
        <v>136</v>
      </c>
    </row>
    <row r="23" spans="1:8" ht="16.5" customHeight="1">
      <c r="A23" s="1" t="s">
        <v>80</v>
      </c>
      <c r="B23" s="21" t="s">
        <v>99</v>
      </c>
      <c r="C23" s="50">
        <f t="shared" si="0"/>
        <v>544</v>
      </c>
      <c r="D23" s="50"/>
      <c r="E23" s="49">
        <f>ABS(TRUNC((4000+(YEAR(VALUE(IF(LEFT(B5,1)&lt;"昭",SUBSTITUTE(B5,"紀元前",""),MID("STHM",FIND(LEFT(B5,1),"昭大平明"),1)&amp;MID(B5,3,8))))-(LEN(B5)&gt;10))*(1-2*(LEN(B5)&gt;10))+TEXT(VALUE(IF(LEFT(B5,1)&lt;"昭",SUBSTITUTE(B5,"紀元前",""),MID("STHM",FIND(LEFT(B5,1),"昭大平明"),1)&amp;MID(B5,3,8))),"MMDD")/10000)-(4000+(YEAR(VALUE(IF(LEFT(B7,1)&lt;"昭",SUBSTITUTE(B7,"紀元前",""),MID("STHM",FIND(LEFT(B7,1),"昭大平明"),1)&amp;MID(B7,3,8))))-(LEN(B7)&gt;10))*(1-2*(LEN(B7)&gt;10))+TEXT(VALUE(IF(LEFT(B7,1)&lt;"昭",SUBSTITUTE(B7,"紀元前",""),MID("STHM",FIND(LEFT(B7,1),"昭大平明"),1)&amp;MID(B7,3,8))),"MMDD")/10000)))</f>
        <v>47</v>
      </c>
      <c r="F23" s="49"/>
      <c r="G23" s="49"/>
      <c r="H23" s="3" t="s">
        <v>135</v>
      </c>
    </row>
    <row r="24" spans="1:8" ht="16.5" customHeight="1">
      <c r="A24" s="1" t="s">
        <v>81</v>
      </c>
      <c r="B24" s="21" t="s">
        <v>100</v>
      </c>
      <c r="C24" s="50">
        <f>funcsize(E24)</f>
        <v>464</v>
      </c>
      <c r="D24" s="50"/>
      <c r="E24" s="49">
        <f>ABS(TRUNC((4000+(YEAR(VALUE(IF(LEFT(B5,1)&lt;"昭",SUBSTITUTE(B5,"紀元前",""),MID("STHM",FIND(LEFT(B5,1),"昭大平明"),1)&amp;MID(B5,3,8))))-(LEN(B5)&gt;10))*(1-2*(LEN(B5)&gt;10))+TEXT(VALUE(SUBSTITUTE(MID(SUBSTITUTE(B5,"紀元前",""),6,5),".","/")),"MMDD")/10000)-(4000+(YEAR(VALUE(IF(LEFT(B7,1)&lt;"昭",SUBSTITUTE(B7,"紀元前",""),MID("STHM",FIND(LEFT(B7,1),"昭大平明"),1)&amp;MID(B7,3,8))))-(LEN(B7)&gt;10))*(1-2*(LEN(B7)&gt;10))+TEXT(VALUE(SUBSTITUTE(MID(SUBSTITUTE(B7,"紀元前",""),6,5),".","/")),"MMDD")/10000)))</f>
        <v>47</v>
      </c>
      <c r="F24" s="49"/>
      <c r="G24" s="49"/>
      <c r="H24" s="3" t="s">
        <v>134</v>
      </c>
    </row>
    <row r="25" spans="1:8" ht="16.5" customHeight="1">
      <c r="A25" s="1" t="s">
        <v>82</v>
      </c>
      <c r="B25" s="21" t="s">
        <v>101</v>
      </c>
      <c r="C25" s="50">
        <f>funcsize(E25)</f>
        <v>464</v>
      </c>
      <c r="D25" s="50"/>
      <c r="E25" s="49">
        <f>ABS(TRUNC((4000+(YEAR(VALUE(SUBSTITUTE(SUBSTITUTE(SUBSTITUTE(B5,"紀元前",""),MID(B5,5+(LEN(B5)&gt;10)*3,1),"年"),"年","月",2)&amp;"日"))-(LEN(B5)&gt;10))*(1-2*(LEN(B5)&gt;10))+TEXT(VALUE(SUBSTITUTE(MID(SUBSTITUTE(B5,"紀元前",""),6,5),".","/")),"MMDD")/10000)-(4000+(YEAR(VALUE(SUBSTITUTE(SUBSTITUTE(SUBSTITUTE(B7,"紀元前",""),MID(B7,5+(LEN(B7)&gt;10)*3,1),"年"),"年","月",2)&amp;"日"))-(LEN(B7)&gt;10))*(1-2*(LEN(B7)&gt;10))+TEXT(VALUE(SUBSTITUTE(MID(SUBSTITUTE(B7,"紀元前",""),6,5),".","/")),"MMDD")/10000)))</f>
        <v>47</v>
      </c>
      <c r="F25" s="49"/>
      <c r="G25" s="49"/>
      <c r="H25" s="3" t="s">
        <v>141</v>
      </c>
    </row>
    <row r="26" spans="1:8" ht="16.5" customHeight="1">
      <c r="A26" s="1" t="s">
        <v>83</v>
      </c>
      <c r="B26" s="21" t="s">
        <v>102</v>
      </c>
      <c r="C26" s="50">
        <f>funcsize(E26)</f>
        <v>428</v>
      </c>
      <c r="D26" s="50"/>
      <c r="E26" s="49">
        <f>ABS(TRUNC((4000+(IF(LEFT(B5,1)&lt;"紀",LEFT(B5,4),IF(LEFT(B5,1)="紀",MID(B5,4,4),YEAR(LEFT(B5,4)&amp;"年1月1日")))*1-(LEN(B5)&gt;10))*(1-2*(LEN(B5)&gt;10))+TEXT(VALUE(SUBSTITUTE(MID(SUBSTITUTE(B5,"紀元前",""),6,5),".","/")),"MMDD")/10000)-(4000+(IF(LEFT(B7,1)&lt;"紀",LEFT(B7,4),IF(LEFT(B7,1)="紀",MID(B7,4,4),YEAR(LEFT(B7,4)&amp;"年1月1日")))*1-(LEN(B7)&gt;10))*(1-2*(LEN(B7)&gt;10))+TEXT(VALUE(SUBSTITUTE(MID(SUBSTITUTE(B7,"紀元前",""),6,5),".","/")),"MMDD")/10000)))</f>
        <v>47</v>
      </c>
      <c r="F26" s="49"/>
      <c r="G26" s="49"/>
      <c r="H26" s="3" t="s">
        <v>139</v>
      </c>
    </row>
    <row r="27" spans="1:8" ht="16.5" customHeight="1">
      <c r="A27" s="1" t="s">
        <v>84</v>
      </c>
      <c r="B27" s="21" t="s">
        <v>103</v>
      </c>
      <c r="C27" s="50">
        <f>funcsize(E27)</f>
        <v>398</v>
      </c>
      <c r="D27" s="50"/>
      <c r="E27" s="49">
        <f>ABS(TRUNC((4000+(IF(LEFT(B5,1)&lt;"昭",MID(B5,1+3*(LEN(B5)&gt;10),4),YEAR(LEFT(B5,4)&amp;"年1月1日"))*1-(LEN(B5)&gt;10))*(1-2*(LEN(B5)&gt;10))+TEXT(VALUE(SUBSTITUTE(MID(SUBSTITUTE(B5,"紀元前",""),6,5),".","/")),"MMDD")/10000)-(4000+(IF(LEFT(B7,1)&lt;"昭",MID(B7,1+3*(LEN(B7)&gt;10),4),YEAR(LEFT(B7,4)&amp;"年1月1日"))*1-(LEN(B7)&gt;10))*(1-2*(LEN(B7)&gt;10))+TEXT(VALUE(SUBSTITUTE(MID(SUBSTITUTE(B7,"紀元前",""),6,5),".","/")),"MMDD")/10000)))</f>
        <v>47</v>
      </c>
      <c r="F27" s="49"/>
      <c r="G27" s="49"/>
      <c r="H27" s="3" t="s">
        <v>140</v>
      </c>
    </row>
    <row r="28" spans="1:8" ht="16.5" customHeight="1">
      <c r="A28" s="1" t="s">
        <v>85</v>
      </c>
      <c r="B28" s="21" t="s">
        <v>103</v>
      </c>
      <c r="C28" s="50">
        <f>funcsize(E28)</f>
        <v>380</v>
      </c>
      <c r="D28" s="50"/>
      <c r="E28" s="49">
        <f>ABS(TRUNC((4000+(IF(LEFT(B5,1)&lt;"昭",MID(B5,1+3*(LEN(B5)&gt;10),4),YEAR(LEFT(B5,4)&amp;"年1月1日"))-(LEN(B5)&gt;10))*(1-2*(LEN(B5)&gt;10))+TEXT(SUBSTITUTE(MID(SUBSTITUTE(B5,"紀元前",""),6,5),".","/"),"MMDD")/10000)-(4000+(IF(LEFT(B7,1)&lt;"昭",MID(B7,1+3*(LEN(B7)&gt;10),4),YEAR(LEFT(B7,4)&amp;"年1月1日"))-(LEN(B7)&gt;10))*(1-2*(LEN(B7)&gt;10))+TEXT(SUBSTITUTE(MID(SUBSTITUTE(B7,"紀元前",""),6,5),".","/"),"MMDD")/10000)))</f>
        <v>47</v>
      </c>
      <c r="F28" s="49"/>
      <c r="G28" s="49"/>
      <c r="H28" s="3" t="s">
        <v>93</v>
      </c>
    </row>
    <row r="29" spans="1:8" ht="16.5" customHeight="1">
      <c r="A29" s="1" t="s">
        <v>86</v>
      </c>
      <c r="B29" s="21" t="s">
        <v>104</v>
      </c>
      <c r="C29" s="50">
        <f t="shared" si="0"/>
        <v>380</v>
      </c>
      <c r="D29" s="50"/>
      <c r="E29" s="49">
        <f>ABS(TRUNC((4000+CHOOSE(CODE(MID(SUBSTITUTE(B5,"紀元前",""),5,1))-44,YEAR(B5),YEAR(LEFT(B5,4)&amp;"年1月1日"),1-YEAR(MID(B5,4,10)))+TEXT(SUBSTITUTE(MID(SUBSTITUTE(B5,"紀元前",""),6,5),".","/"),"MMDD")/10000)-(4000+CHOOSE(CODE(MID(SUBSTITUTE(B7,"紀元前",""),5,1))-44,YEAR(B7),YEAR(LEFT(B7,4)&amp;"年1月1日"),1-YEAR(MID(B7,4,10)))+TEXT(SUBSTITUTE(MID(SUBSTITUTE(B7,"紀元前",""),6,5),".","/"),"MMDD")/10000)))</f>
        <v>47</v>
      </c>
      <c r="F29" s="49"/>
      <c r="G29" s="49"/>
      <c r="H29" s="3" t="s">
        <v>142</v>
      </c>
    </row>
    <row r="30" spans="1:8" ht="16.5" customHeight="1">
      <c r="A30" s="23" t="s">
        <v>87</v>
      </c>
      <c r="B30" s="44" t="s">
        <v>105</v>
      </c>
      <c r="C30" s="58">
        <f t="shared" si="0"/>
        <v>332</v>
      </c>
      <c r="D30" s="58"/>
      <c r="E30" s="59">
        <f>ABS(TRUNC((4000+IF(LEN(B5)&gt;10,1-YEAR(MID(B5,4,10)),IF(LEFT(B5,1)&lt;"昭",YEAR(B5),YEAR(LEFT(B5,4)&amp;"年1月1日")))+TEXT(SUBSTITUTE(MID(B5,6+(LEN(B5)&gt;10)*3,5),".","/"),"M.DD")/100)-(4000+IF(LEN(B7)&gt;10,1-YEAR(MID(B7,4,10)),IF(LEFT(B7,1)&lt;"昭",YEAR(B7),YEAR(LEFT(B7,4)&amp;"年1月1日")))+TEXT(SUBSTITUTE(MID(B7,6+(LEN(B7)&gt;10)*3,5),".","/"),"M.DD")/100)))</f>
        <v>47</v>
      </c>
      <c r="F30" s="59"/>
      <c r="G30" s="59"/>
      <c r="H30" s="3" t="s">
        <v>150</v>
      </c>
    </row>
    <row r="31" spans="1:8" ht="16.5" customHeight="1">
      <c r="A31" s="23" t="s">
        <v>88</v>
      </c>
      <c r="B31" s="24" t="s">
        <v>106</v>
      </c>
      <c r="C31" s="65">
        <f t="shared" si="0"/>
        <v>542</v>
      </c>
      <c r="D31" s="65"/>
      <c r="E31" s="66">
        <f>ABS(TRUNC((4000+IF(LEN(B5)&gt;10,1-YEAR(MID(B5,4,10)),IF(LEFT(B5,1)&lt;"昭",YEAR(B5),YEAR(LEFT(B5,4)&amp;"年1月1日")))+TEXT(IF(LEN(B5)&gt;10,MID(B5,9,5),IF(LEFT(B5,1)&lt;"昭",IF(RIGHT(B5,5)="-2-29","2-28",MID(B5,6,5)),IF(RIGHT(B5,5)=".2.29","2/28",SUBSTITUTE(MID(B5,6,5),".","/")))),"M.DD")/100)-(4000+IF(LEN(B7)&gt;10,1-YEAR(MID(B7,4,10)),IF(LEFT(B7,1)&lt;"昭",YEAR(B7),YEAR(LEFT(B7,4)&amp;"年1月1日")))+TEXT(IF(LEN(B7)&gt;10,MID(B7,9,5),IF(LEFT(B7,1)&lt;"昭",IF(RIGHT(B7,5)="-2-29","2-28",MID(B7,6,5)),IF(RIGHT(B7,5)=".2.29","2/28",SUBSTITUTE(MID(B7,6,5),".","/")))),"M.DD")/100)))</f>
        <v>47</v>
      </c>
      <c r="F31" s="66"/>
      <c r="G31" s="66"/>
      <c r="H31" s="3" t="s">
        <v>107</v>
      </c>
    </row>
    <row r="32" spans="1:8" ht="9" customHeight="1">
      <c r="A32" s="23"/>
      <c r="B32" s="34"/>
      <c r="C32" s="56"/>
      <c r="D32" s="56"/>
      <c r="E32" s="57"/>
      <c r="F32" s="57"/>
      <c r="G32" s="57"/>
      <c r="H32" s="3"/>
    </row>
    <row r="33" spans="1:8" ht="16.5" customHeight="1">
      <c r="A33" s="1"/>
      <c r="B33" s="69" t="s">
        <v>166</v>
      </c>
      <c r="C33" s="70"/>
      <c r="D33" s="70"/>
      <c r="E33" s="70"/>
      <c r="F33" s="70"/>
      <c r="G33" s="71"/>
      <c r="H33" s="33" t="s">
        <v>152</v>
      </c>
    </row>
    <row r="34" spans="1:8" ht="16.5" customHeight="1">
      <c r="A34" s="1" t="s">
        <v>89</v>
      </c>
      <c r="B34" s="21" t="s">
        <v>144</v>
      </c>
      <c r="C34" s="50">
        <f t="shared" si="0"/>
        <v>908</v>
      </c>
      <c r="D34" s="50"/>
      <c r="E34" s="78" t="s">
        <v>168</v>
      </c>
      <c r="F34" s="79"/>
      <c r="G34" s="79"/>
      <c r="H34" s="22" t="s">
        <v>167</v>
      </c>
    </row>
    <row r="35" spans="1:8" ht="16.5" customHeight="1">
      <c r="A35" s="23" t="s">
        <v>90</v>
      </c>
      <c r="B35" s="38" t="s">
        <v>154</v>
      </c>
      <c r="C35" s="67">
        <f>funcsize(E35)</f>
        <v>354</v>
      </c>
      <c r="D35" s="67"/>
      <c r="E35" s="68">
        <f>ABS(TRUNC(TEXT(IF(LEN(B5)&gt;10,DATE(4001-YEAR(MID(B5,4,10)),MONTH(MID(B5,9,5)),DAY(MID(B5,9,5))),VALUE(SUBSTITUTE(SUBSTITUTE(B5,MID(B5,5,1),"年"),"年","月",2)&amp;"日")+1460970),"YYYY.MMDD")-TEXT(IF(LEN(B7)&gt;10,DATE(4001-YEAR(MID(B7,4,10)),MONTH(MID(B7,9,5)),DAY(MID(B7,9,5))),VALUE(SUBSTITUTE(SUBSTITUTE(B7,MID(B7,5,1),"年"),"年","月",2)&amp;"日")+1460970),"YYYY.MMDD")))</f>
        <v>47</v>
      </c>
      <c r="F35" s="68"/>
      <c r="G35" s="68"/>
      <c r="H35" s="22" t="s">
        <v>164</v>
      </c>
    </row>
    <row r="36" spans="1:8" ht="16.5" customHeight="1">
      <c r="A36" s="23" t="s">
        <v>91</v>
      </c>
      <c r="B36" s="24" t="s">
        <v>159</v>
      </c>
      <c r="C36" s="65">
        <f t="shared" si="0"/>
        <v>492</v>
      </c>
      <c r="D36" s="65"/>
      <c r="E36" s="66">
        <f>ABS(TRUNC(TEXT(IF(LEN(B5)&gt;10,DATE(4001-YEAR(MID(B5,4,10)),MONTH(MID(B5,9,5)),DAY(MID(B5,9,5))),VALUE(SUBSTITUTE(SUBSTITUTE(B5,MID(B5,5,1),"年"),"年","月",2)&amp;"日")+1460970+(VALUE(SUBSTITUTE(SUBSTITUTE(B5,MID(B5,5,1),"年"),"年","月",2)&amp;"日")&lt;61)),"YYYY.MMDD")-TEXT(IF(LEN(B7)&gt;10,DATE(4001-YEAR(MID(B7,4,10)),MONTH(MID(B7,9,5)),DAY(MID(B7,9,5))),VALUE(SUBSTITUTE(SUBSTITUTE(B7,MID(B7,5,1),"年"),"年","月",2)&amp;"日")+1460970+(VALUE(SUBSTITUTE(SUBSTITUTE(B7,MID(B7,5,1),"年"),"年","月",2)&amp;"日")&lt;61)),"YYYY.MMDD")))</f>
        <v>47</v>
      </c>
      <c r="F36" s="66"/>
      <c r="G36" s="66"/>
      <c r="H36" s="3" t="s">
        <v>160</v>
      </c>
    </row>
    <row r="37" ht="13.5">
      <c r="B37" s="8"/>
    </row>
    <row r="38" ht="13.5">
      <c r="B38" s="8"/>
    </row>
    <row r="39" spans="1:2" ht="13.5">
      <c r="A39" s="17" t="s">
        <v>12</v>
      </c>
      <c r="B39" s="8"/>
    </row>
    <row r="40" spans="1:2" ht="13.5">
      <c r="A40" s="17" t="s">
        <v>13</v>
      </c>
      <c r="B40" s="8"/>
    </row>
    <row r="41" ht="13.5">
      <c r="B41" s="8"/>
    </row>
    <row r="42" spans="1:14" ht="27.75" customHeight="1">
      <c r="A42" s="53" t="s">
        <v>15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ht="13.5">
      <c r="B43" s="11"/>
    </row>
    <row r="44" spans="1:2" ht="13.5">
      <c r="A44" s="12" t="s">
        <v>16</v>
      </c>
      <c r="B44" s="11"/>
    </row>
    <row r="45" ht="13.5">
      <c r="B45" s="11" t="s">
        <v>17</v>
      </c>
    </row>
    <row r="46" spans="1:14" ht="33" customHeight="1">
      <c r="A46">
        <f>LEN(C46)</f>
        <v>115</v>
      </c>
      <c r="B46" t="s">
        <v>18</v>
      </c>
      <c r="C46" s="45" t="s">
        <v>125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36"/>
    </row>
    <row r="47" spans="1:14" ht="33" customHeight="1">
      <c r="A47">
        <f>LEN(C47)</f>
        <v>119</v>
      </c>
      <c r="B47" t="s">
        <v>19</v>
      </c>
      <c r="C47" s="45" t="s">
        <v>20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5"/>
    </row>
    <row r="48" spans="1:14" ht="33" customHeight="1">
      <c r="A48">
        <f>LEN(C48)</f>
        <v>115</v>
      </c>
      <c r="B48" s="2" t="s">
        <v>21</v>
      </c>
      <c r="C48" s="45" t="s">
        <v>22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35"/>
    </row>
    <row r="49" spans="1:14" ht="33" customHeight="1">
      <c r="A49">
        <f aca="true" t="shared" si="1" ref="A49:A54">LEN(C49)</f>
        <v>110</v>
      </c>
      <c r="B49" s="2" t="s">
        <v>23</v>
      </c>
      <c r="C49" s="45" t="s">
        <v>24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35"/>
    </row>
    <row r="50" spans="1:14" ht="33" customHeight="1">
      <c r="A50" s="2">
        <f t="shared" si="1"/>
        <v>100</v>
      </c>
      <c r="B50" s="2" t="s">
        <v>25</v>
      </c>
      <c r="C50" s="45" t="s">
        <v>26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35"/>
    </row>
    <row r="51" spans="1:14" ht="33" customHeight="1">
      <c r="A51">
        <f t="shared" si="1"/>
        <v>106</v>
      </c>
      <c r="B51" s="2" t="s">
        <v>27</v>
      </c>
      <c r="C51" s="45" t="s">
        <v>28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35"/>
    </row>
    <row r="52" spans="2:14" ht="13.5" customHeight="1">
      <c r="B52" s="11" t="s">
        <v>29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33" customHeight="1">
      <c r="A53">
        <f t="shared" si="1"/>
        <v>123</v>
      </c>
      <c r="B53" s="2" t="s">
        <v>30</v>
      </c>
      <c r="C53" s="45" t="s">
        <v>31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35"/>
    </row>
    <row r="54" spans="1:14" ht="33" customHeight="1">
      <c r="A54" s="2">
        <f t="shared" si="1"/>
        <v>100</v>
      </c>
      <c r="B54" s="2" t="s">
        <v>32</v>
      </c>
      <c r="C54" s="45" t="s">
        <v>33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37"/>
    </row>
    <row r="55" spans="2:14" ht="13.5" customHeight="1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 ht="13.5" customHeight="1"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3.5" customHeight="1">
      <c r="A57" s="12" t="s">
        <v>34</v>
      </c>
      <c r="B57" s="12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8" ht="13.5">
      <c r="B58" s="11" t="s">
        <v>35</v>
      </c>
      <c r="C58" s="2"/>
      <c r="D58" s="2"/>
      <c r="E58" s="2"/>
      <c r="F58" s="2"/>
      <c r="G58" s="2"/>
      <c r="H58" s="2"/>
    </row>
    <row r="59" spans="1:3" ht="21" customHeight="1">
      <c r="A59">
        <f>LEN(C59)</f>
        <v>51</v>
      </c>
      <c r="B59" t="s">
        <v>36</v>
      </c>
      <c r="C59" s="25" t="s">
        <v>37</v>
      </c>
    </row>
    <row r="60" spans="2:3" ht="13.5">
      <c r="B60" s="11" t="s">
        <v>108</v>
      </c>
      <c r="C60" s="17"/>
    </row>
    <row r="61" spans="1:3" ht="21" customHeight="1">
      <c r="A61" s="2">
        <f>LEN(C61)</f>
        <v>88</v>
      </c>
      <c r="B61" s="2" t="s">
        <v>38</v>
      </c>
      <c r="C61" s="25" t="s">
        <v>39</v>
      </c>
    </row>
    <row r="62" spans="1:13" ht="21" customHeight="1">
      <c r="A62" s="2">
        <f>LEN(C62)</f>
        <v>73</v>
      </c>
      <c r="B62" s="2" t="s">
        <v>40</v>
      </c>
      <c r="C62" s="45" t="s">
        <v>41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30" customHeight="1">
      <c r="A63" s="2"/>
      <c r="B63" s="54" t="s">
        <v>109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37.5" customHeight="1">
      <c r="A64" s="2">
        <f>LEN(C64)</f>
        <v>105</v>
      </c>
      <c r="B64" s="2" t="s">
        <v>42</v>
      </c>
      <c r="C64" s="45" t="s">
        <v>43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48.75" customHeight="1">
      <c r="A65" s="2"/>
      <c r="B65" s="54" t="s">
        <v>44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48.75" customHeight="1">
      <c r="A66" s="2"/>
      <c r="B66" s="52" t="s">
        <v>129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3" ht="21" customHeight="1">
      <c r="A67" s="2">
        <f>LEN(C67)</f>
        <v>89</v>
      </c>
      <c r="B67" s="2" t="s">
        <v>45</v>
      </c>
      <c r="C67" s="25" t="s">
        <v>130</v>
      </c>
    </row>
    <row r="68" spans="1:3" ht="13.5">
      <c r="A68" s="2"/>
      <c r="B68" s="2"/>
      <c r="C68" s="17"/>
    </row>
    <row r="69" spans="1:3" ht="13.5">
      <c r="A69" s="2"/>
      <c r="B69" s="2"/>
      <c r="C69" s="17"/>
    </row>
    <row r="70" spans="1:3" ht="13.5">
      <c r="A70" s="12" t="s">
        <v>46</v>
      </c>
      <c r="B70" s="2"/>
      <c r="C70" s="17"/>
    </row>
    <row r="71" spans="2:3" ht="13.5">
      <c r="B71" s="11" t="s">
        <v>47</v>
      </c>
      <c r="C71" s="17"/>
    </row>
    <row r="72" spans="2:3" ht="13.5">
      <c r="B72" s="11" t="s">
        <v>48</v>
      </c>
      <c r="C72" s="17"/>
    </row>
    <row r="73" spans="1:3" ht="21" customHeight="1">
      <c r="A73">
        <f>LEN(C73)</f>
        <v>60</v>
      </c>
      <c r="B73" s="2" t="s">
        <v>49</v>
      </c>
      <c r="C73" s="25" t="s">
        <v>50</v>
      </c>
    </row>
    <row r="74" spans="1:3" ht="21" customHeight="1">
      <c r="A74">
        <f>LEN(C74)</f>
        <v>54</v>
      </c>
      <c r="B74" s="2" t="s">
        <v>51</v>
      </c>
      <c r="C74" s="25" t="s">
        <v>52</v>
      </c>
    </row>
    <row r="75" spans="2:13" ht="33" customHeight="1">
      <c r="B75" s="51" t="s">
        <v>128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45.75" customHeight="1">
      <c r="A76">
        <f>LEN(C76)</f>
        <v>159</v>
      </c>
      <c r="B76" s="2" t="s">
        <v>53</v>
      </c>
      <c r="C76" s="45" t="s">
        <v>131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2:3" ht="13.5">
      <c r="B77" s="2"/>
      <c r="C77" s="17"/>
    </row>
    <row r="78" ht="13.5">
      <c r="C78" s="17"/>
    </row>
    <row r="79" ht="13.5">
      <c r="A79" s="12" t="s">
        <v>54</v>
      </c>
    </row>
    <row r="80" spans="2:13" ht="13.5" customHeight="1">
      <c r="B80" s="51" t="s">
        <v>127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3" ht="21" customHeight="1">
      <c r="A81">
        <f>LEN(C81)</f>
        <v>90</v>
      </c>
      <c r="B81" t="s">
        <v>55</v>
      </c>
      <c r="C81" s="25" t="s">
        <v>124</v>
      </c>
    </row>
    <row r="82" spans="2:13" ht="13.5" customHeight="1">
      <c r="B82" s="2"/>
      <c r="C82" s="25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3" ht="13.5">
      <c r="B83" s="11" t="s">
        <v>56</v>
      </c>
      <c r="C83" s="17"/>
    </row>
    <row r="84" spans="1:13" ht="39" customHeight="1">
      <c r="A84">
        <f>LEN(C84)</f>
        <v>161</v>
      </c>
      <c r="B84" t="s">
        <v>57</v>
      </c>
      <c r="C84" s="45" t="s">
        <v>143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2:13" ht="65.25" customHeight="1">
      <c r="B85" s="55" t="s">
        <v>155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ht="48" customHeight="1">
      <c r="A86">
        <f>LEN(C86)</f>
        <v>167</v>
      </c>
      <c r="B86" t="s">
        <v>58</v>
      </c>
      <c r="C86" s="45" t="s">
        <v>148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48" customHeight="1">
      <c r="A87">
        <f>LEN(C87)</f>
        <v>163</v>
      </c>
      <c r="B87" t="s">
        <v>94</v>
      </c>
      <c r="C87" s="45" t="s">
        <v>156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2:13" ht="52.5" customHeight="1">
      <c r="B88" s="55" t="s">
        <v>161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ht="59.25" customHeight="1">
      <c r="A89">
        <f>LEN(C89)</f>
        <v>222</v>
      </c>
      <c r="B89" t="s">
        <v>153</v>
      </c>
      <c r="C89" s="45" t="s">
        <v>157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3:13" ht="13.5" customHeight="1"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ht="13.5">
      <c r="C91" s="17"/>
    </row>
    <row r="92" spans="1:3" ht="13.5">
      <c r="A92" s="12" t="s">
        <v>59</v>
      </c>
      <c r="C92" s="17"/>
    </row>
    <row r="93" spans="2:3" ht="13.5">
      <c r="B93" s="11" t="s">
        <v>60</v>
      </c>
      <c r="C93" s="17"/>
    </row>
    <row r="94" spans="1:3" ht="21" customHeight="1">
      <c r="A94">
        <f>LEN(C94)</f>
        <v>79</v>
      </c>
      <c r="B94" s="2" t="s">
        <v>61</v>
      </c>
      <c r="C94" s="25" t="s">
        <v>123</v>
      </c>
    </row>
    <row r="95" spans="2:3" ht="13.5">
      <c r="B95" s="18" t="s">
        <v>111</v>
      </c>
      <c r="C95" s="17"/>
    </row>
    <row r="96" spans="1:3" ht="21" customHeight="1">
      <c r="A96" s="2">
        <f>LEN(C96)</f>
        <v>80</v>
      </c>
      <c r="B96" s="2" t="s">
        <v>62</v>
      </c>
      <c r="C96" s="25" t="s">
        <v>122</v>
      </c>
    </row>
    <row r="97" ht="13.5">
      <c r="B97" s="11" t="s">
        <v>112</v>
      </c>
    </row>
    <row r="98" spans="1:3" ht="21" customHeight="1">
      <c r="A98" s="2">
        <f>LEN(C98)</f>
        <v>79</v>
      </c>
      <c r="B98" s="2" t="s">
        <v>63</v>
      </c>
      <c r="C98" s="25" t="s">
        <v>121</v>
      </c>
    </row>
    <row r="99" spans="2:3" ht="13.5">
      <c r="B99" s="11" t="s">
        <v>113</v>
      </c>
      <c r="C99" s="17"/>
    </row>
    <row r="100" spans="1:3" ht="21" customHeight="1">
      <c r="A100" s="2">
        <f>LEN(C100)</f>
        <v>74</v>
      </c>
      <c r="B100" s="2" t="s">
        <v>64</v>
      </c>
      <c r="C100" s="25" t="s">
        <v>120</v>
      </c>
    </row>
    <row r="101" spans="1:3" ht="13.5">
      <c r="A101" s="2"/>
      <c r="B101" s="11" t="s">
        <v>65</v>
      </c>
      <c r="C101" s="17"/>
    </row>
    <row r="102" spans="1:3" ht="21" customHeight="1">
      <c r="A102" s="2">
        <f>LEN(C102)</f>
        <v>40</v>
      </c>
      <c r="B102" s="2" t="s">
        <v>66</v>
      </c>
      <c r="C102" s="25" t="s">
        <v>119</v>
      </c>
    </row>
    <row r="103" spans="1:3" ht="21" customHeight="1">
      <c r="A103" s="2">
        <f>LEN(C103)</f>
        <v>40</v>
      </c>
      <c r="B103" s="2" t="s">
        <v>67</v>
      </c>
      <c r="C103" s="25" t="s">
        <v>118</v>
      </c>
    </row>
    <row r="104" spans="1:3" ht="21" customHeight="1">
      <c r="A104" s="2">
        <f>LEN(C104)</f>
        <v>38</v>
      </c>
      <c r="B104" s="2" t="s">
        <v>68</v>
      </c>
      <c r="C104" s="25" t="s">
        <v>117</v>
      </c>
    </row>
    <row r="105" spans="1:3" ht="21" customHeight="1">
      <c r="A105" s="2">
        <f>LEN(C105)</f>
        <v>38</v>
      </c>
      <c r="B105" s="2" t="s">
        <v>69</v>
      </c>
      <c r="C105" s="25" t="s">
        <v>116</v>
      </c>
    </row>
    <row r="106" spans="1:3" ht="13.5">
      <c r="A106" s="2"/>
      <c r="C106" s="17"/>
    </row>
    <row r="107" spans="1:3" ht="13.5">
      <c r="A107" s="2"/>
      <c r="C107" s="17"/>
    </row>
    <row r="108" spans="1:3" ht="13.5">
      <c r="A108" s="12" t="s">
        <v>70</v>
      </c>
      <c r="C108" s="17"/>
    </row>
    <row r="109" spans="2:3" ht="13.5">
      <c r="B109" s="11" t="s">
        <v>71</v>
      </c>
      <c r="C109" s="2"/>
    </row>
    <row r="110" spans="1:3" ht="21" customHeight="1">
      <c r="A110">
        <f>LEN(C110)</f>
        <v>63</v>
      </c>
      <c r="B110" t="s">
        <v>72</v>
      </c>
      <c r="C110" s="25" t="s">
        <v>115</v>
      </c>
    </row>
    <row r="111" spans="2:3" ht="13.5">
      <c r="B111" s="11" t="s">
        <v>73</v>
      </c>
      <c r="C111" s="17"/>
    </row>
    <row r="112" spans="1:3" ht="21" customHeight="1">
      <c r="A112" s="2">
        <f>LEN(C112)</f>
        <v>32</v>
      </c>
      <c r="B112" s="2" t="s">
        <v>74</v>
      </c>
      <c r="C112" s="25" t="s">
        <v>114</v>
      </c>
    </row>
    <row r="113" spans="1:3" ht="13.5">
      <c r="A113" s="2"/>
      <c r="B113" s="11" t="s">
        <v>92</v>
      </c>
      <c r="C113" s="17"/>
    </row>
    <row r="114" spans="1:3" ht="21" customHeight="1">
      <c r="A114" s="2">
        <f>LEN(C114)</f>
        <v>68</v>
      </c>
      <c r="B114" s="2" t="s">
        <v>75</v>
      </c>
      <c r="C114" s="25" t="s">
        <v>158</v>
      </c>
    </row>
    <row r="115" ht="13.5">
      <c r="C115" s="17"/>
    </row>
    <row r="116" spans="2:13" ht="13.5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</sheetData>
  <sheetProtection/>
  <mergeCells count="80">
    <mergeCell ref="L2:M2"/>
    <mergeCell ref="D3:G3"/>
    <mergeCell ref="H3:I3"/>
    <mergeCell ref="J3:K3"/>
    <mergeCell ref="L3:M3"/>
    <mergeCell ref="D2:G2"/>
    <mergeCell ref="H2:I2"/>
    <mergeCell ref="J2:K2"/>
    <mergeCell ref="C27:D27"/>
    <mergeCell ref="C20:D20"/>
    <mergeCell ref="E20:G20"/>
    <mergeCell ref="C21:D21"/>
    <mergeCell ref="E21:G21"/>
    <mergeCell ref="E26:G26"/>
    <mergeCell ref="C29:D29"/>
    <mergeCell ref="E29:G29"/>
    <mergeCell ref="C34:D34"/>
    <mergeCell ref="E34:G34"/>
    <mergeCell ref="C36:D36"/>
    <mergeCell ref="E36:G36"/>
    <mergeCell ref="C31:D31"/>
    <mergeCell ref="E31:G31"/>
    <mergeCell ref="C35:D35"/>
    <mergeCell ref="E35:G35"/>
    <mergeCell ref="B33:G33"/>
    <mergeCell ref="C26:D26"/>
    <mergeCell ref="D6:G6"/>
    <mergeCell ref="H6:K6"/>
    <mergeCell ref="H1:I1"/>
    <mergeCell ref="J1:K1"/>
    <mergeCell ref="D4:G4"/>
    <mergeCell ref="D5:G5"/>
    <mergeCell ref="H5:K5"/>
    <mergeCell ref="J4:K4"/>
    <mergeCell ref="C17:D17"/>
    <mergeCell ref="E17:G17"/>
    <mergeCell ref="C19:D19"/>
    <mergeCell ref="E19:G19"/>
    <mergeCell ref="H4:I4"/>
    <mergeCell ref="B18:G18"/>
    <mergeCell ref="B80:M80"/>
    <mergeCell ref="C64:M64"/>
    <mergeCell ref="C62:M62"/>
    <mergeCell ref="C46:M46"/>
    <mergeCell ref="C47:M47"/>
    <mergeCell ref="C48:M48"/>
    <mergeCell ref="C49:M49"/>
    <mergeCell ref="C50:M50"/>
    <mergeCell ref="C89:M89"/>
    <mergeCell ref="E27:G27"/>
    <mergeCell ref="C28:D28"/>
    <mergeCell ref="B75:M75"/>
    <mergeCell ref="C76:M76"/>
    <mergeCell ref="C84:M84"/>
    <mergeCell ref="B66:M66"/>
    <mergeCell ref="A42:N42"/>
    <mergeCell ref="C87:M87"/>
    <mergeCell ref="B63:M63"/>
    <mergeCell ref="B65:M65"/>
    <mergeCell ref="B85:M85"/>
    <mergeCell ref="C86:M86"/>
    <mergeCell ref="B88:M88"/>
    <mergeCell ref="C32:D32"/>
    <mergeCell ref="E32:G32"/>
    <mergeCell ref="C51:M51"/>
    <mergeCell ref="C53:M53"/>
    <mergeCell ref="C54:M54"/>
    <mergeCell ref="C15:D15"/>
    <mergeCell ref="E15:G15"/>
    <mergeCell ref="C30:D30"/>
    <mergeCell ref="E30:G30"/>
    <mergeCell ref="C22:D22"/>
    <mergeCell ref="E22:G22"/>
    <mergeCell ref="C23:D23"/>
    <mergeCell ref="E23:G23"/>
    <mergeCell ref="E28:G28"/>
    <mergeCell ref="C24:D24"/>
    <mergeCell ref="E24:G24"/>
    <mergeCell ref="C25:D25"/>
    <mergeCell ref="E25:G2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sakatsu</cp:lastModifiedBy>
  <dcterms:created xsi:type="dcterms:W3CDTF">2012-01-04T15:34:47Z</dcterms:created>
  <dcterms:modified xsi:type="dcterms:W3CDTF">2012-01-20T12:25:52Z</dcterms:modified>
  <cp:category/>
  <cp:version/>
  <cp:contentType/>
  <cp:contentStatus/>
</cp:coreProperties>
</file>